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9440" windowHeight="9675" activeTab="0"/>
  </bookViews>
  <sheets>
    <sheet name="Instructions" sheetId="1" r:id="rId1"/>
    <sheet name="Example_calculation" sheetId="2" r:id="rId2"/>
    <sheet name="Calculation_sheet" sheetId="3" r:id="rId3"/>
    <sheet name="Values_for_chart" sheetId="4" r:id="rId4"/>
    <sheet name="Control_chart" sheetId="5" r:id="rId5"/>
  </sheets>
  <definedNames>
    <definedName name="Air_Jet_Sieve" localSheetId="3">'Values_for_chart'!#REF!</definedName>
    <definedName name="Air_Jet_Sieve">'Values_for_chart'!#REF!</definedName>
    <definedName name="Alpha_Amylase" localSheetId="3">'Values_for_chart'!#REF!</definedName>
    <definedName name="Alpha_Amylase">'Values_for_chart'!#REF!</definedName>
    <definedName name="Ash" localSheetId="3">'Values_for_chart'!#REF!</definedName>
    <definedName name="Ash">'Values_for_chart'!#REF!</definedName>
    <definedName name="Blank" localSheetId="3">'Values_for_chart'!#REF!</definedName>
    <definedName name="Blank">'Values_for_chart'!#REF!</definedName>
    <definedName name="Buhler1" localSheetId="3">'Values_for_chart'!#REF!</definedName>
    <definedName name="Buhler1">'Values_for_chart'!#REF!</definedName>
    <definedName name="Buhler2" localSheetId="3">'Values_for_chart'!#REF!</definedName>
    <definedName name="Buhler2">'Values_for_chart'!#REF!</definedName>
    <definedName name="Buhler3" localSheetId="3">'Values_for_chart'!#REF!</definedName>
    <definedName name="Buhler3">'Values_for_chart'!#REF!</definedName>
    <definedName name="Buhler4" localSheetId="3">'Values_for_chart'!#REF!</definedName>
    <definedName name="Buhler4">'Values_for_chart'!#REF!</definedName>
    <definedName name="Chopin_Mill" localSheetId="3">'Values_for_chart'!#REF!</definedName>
    <definedName name="Chopin_Mill">'Values_for_chart'!#REF!</definedName>
    <definedName name="Colour_series3" localSheetId="3">'Values_for_chart'!#REF!</definedName>
    <definedName name="Colour_series3">'Values_for_chart'!#REF!</definedName>
    <definedName name="Colour_Series4" localSheetId="3">'Values_for_chart'!#REF!</definedName>
    <definedName name="Colour_Series4">'Values_for_chart'!#REF!</definedName>
    <definedName name="Damaged_Starch" localSheetId="3">'Values_for_chart'!#REF!</definedName>
    <definedName name="Damaged_Starch">'Values_for_chart'!#REF!</definedName>
    <definedName name="DUMAS_EDTA_Cal." localSheetId="3">'Values_for_chart'!#REF!</definedName>
    <definedName name="DUMAS_EDTA_Cal.">'Values_for_chart'!#REF!</definedName>
    <definedName name="DUMAS_EDTA_Check" localSheetId="3">'Values_for_chart'!#REF!</definedName>
    <definedName name="DUMAS_EDTA_Check">'Values_for_chart'!#REF!</definedName>
    <definedName name="DUMAS_High" localSheetId="3">'Values_for_chart'!#REF!</definedName>
    <definedName name="DUMAS_High">'Values_for_chart'!#REF!</definedName>
    <definedName name="Dumas_Low" localSheetId="3">'Values_for_chart'!#REF!</definedName>
    <definedName name="Dumas_Low">'Values_for_chart'!#REF!</definedName>
    <definedName name="Dumas_medium" localSheetId="3">'Values_for_chart'!#REF!</definedName>
    <definedName name="Dumas_medium">'Values_for_chart'!#REF!</definedName>
    <definedName name="Extensograph" localSheetId="3">'Values_for_chart'!#REF!</definedName>
    <definedName name="Extensograph">'Values_for_chart'!#REF!</definedName>
    <definedName name="Farinograph" localSheetId="3">'Values_for_chart'!#REF!</definedName>
    <definedName name="Farinograph">'Values_for_chart'!#REF!</definedName>
    <definedName name="FN_Flour">'Values_for_chart'!$A$3</definedName>
    <definedName name="FN_Wheat">'Values_for_chart'!$A$19</definedName>
    <definedName name="Gel_Protein_G" localSheetId="3">'Values_for_chart'!#REF!</definedName>
    <definedName name="Gel_Protein_G">'Values_for_chart'!#REF!</definedName>
    <definedName name="Gel_Protein_Weight" localSheetId="3">'Values_for_chart'!#REF!</definedName>
    <definedName name="Gel_Protein_Weight">'Values_for_chart'!#REF!</definedName>
    <definedName name="Hectolitre_weight" localSheetId="3">'Values_for_chart'!#REF!</definedName>
    <definedName name="Hectolitre_weight">'Values_for_chart'!#REF!</definedName>
    <definedName name="Kjeldahl_CM017" localSheetId="3">'Values_for_chart'!#REF!</definedName>
    <definedName name="Kjeldahl_CM017">'Values_for_chart'!#REF!</definedName>
    <definedName name="Kjeldahl_CM018" localSheetId="3">'Values_for_chart'!#REF!</definedName>
    <definedName name="Kjeldahl_CM018">'Values_for_chart'!#REF!</definedName>
    <definedName name="NIR_Flour_Moisture" localSheetId="3">'Values_for_chart'!#REF!</definedName>
    <definedName name="NIR_Flour_Moisture">'Values_for_chart'!#REF!</definedName>
    <definedName name="NIR_Flour_Protein" localSheetId="3">'Values_for_chart'!#REF!</definedName>
    <definedName name="NIR_Flour_Protein">'Values_for_chart'!#REF!</definedName>
    <definedName name="NIR_Wheat_Moisture" localSheetId="3">'Values_for_chart'!#REF!</definedName>
    <definedName name="NIR_Wheat_Moisture">'Values_for_chart'!#REF!</definedName>
    <definedName name="NIR_Wheat_Protein" localSheetId="3">'Values_for_chart'!#REF!</definedName>
    <definedName name="NIR_Wheat_Protein">'Values_for_chart'!#REF!</definedName>
    <definedName name="NIR_Wheat_protein__0" localSheetId="3">'Values_for_chart'!#REF!</definedName>
    <definedName name="NIR_Wheat_protein__0">'Values_for_chart'!#REF!</definedName>
    <definedName name="Oven_Moisture" localSheetId="3">'Values_for_chart'!#REF!</definedName>
    <definedName name="Oven_Moisture">'Values_for_chart'!#REF!</definedName>
    <definedName name="_xlnm.Print_Area" localSheetId="2">'Calculation_sheet'!$A$1:$K$42</definedName>
    <definedName name="_xlnm.Print_Area" localSheetId="1">'Example_calculation'!$A$1:$I$40</definedName>
    <definedName name="_xlnm.Print_Area" localSheetId="0">'Instructions'!$A$1:$D$72</definedName>
    <definedName name="SDS" localSheetId="3">'Values_for_chart'!#REF!</definedName>
    <definedName name="SDS">'Values_for_chart'!#REF!</definedName>
    <definedName name="Sinar_CM5052" localSheetId="3">'Values_for_chart'!#REF!</definedName>
    <definedName name="Sinar_CM5052">'Values_for_chart'!#REF!</definedName>
    <definedName name="Sinar_CM5053" localSheetId="3">'Values_for_chart'!#REF!</definedName>
    <definedName name="Sinar_CM5053">'Values_for_chart'!#REF!</definedName>
    <definedName name="ZELENY" localSheetId="3">'Values_for_chart'!#REF!</definedName>
    <definedName name="ZELENY">'Values_for_chart'!#REF!</definedName>
  </definedNames>
  <calcPr fullCalcOnLoad="1"/>
</workbook>
</file>

<file path=xl/sharedStrings.xml><?xml version="1.0" encoding="utf-8"?>
<sst xmlns="http://schemas.openxmlformats.org/spreadsheetml/2006/main" count="178" uniqueCount="129">
  <si>
    <t>Preparing the chart</t>
  </si>
  <si>
    <t>Check sample established value</t>
  </si>
  <si>
    <t>Monitor</t>
  </si>
  <si>
    <t>For Graph</t>
  </si>
  <si>
    <t xml:space="preserve">    Upper</t>
  </si>
  <si>
    <t xml:space="preserve">    Lower</t>
  </si>
  <si>
    <t>Control value</t>
  </si>
  <si>
    <t>Warning</t>
  </si>
  <si>
    <t>Monitor upper</t>
  </si>
  <si>
    <t>Monitor lower</t>
  </si>
  <si>
    <t>Warning upper</t>
  </si>
  <si>
    <t>Action</t>
  </si>
  <si>
    <t>Warning lower</t>
  </si>
  <si>
    <t>Action upper</t>
  </si>
  <si>
    <t>Action lower</t>
  </si>
  <si>
    <t>Date</t>
  </si>
  <si>
    <t>Sample No</t>
  </si>
  <si>
    <t>Mean</t>
  </si>
  <si>
    <t>Check/1</t>
  </si>
  <si>
    <t>Falling Number, s</t>
  </si>
  <si>
    <t>Standard deviation</t>
  </si>
  <si>
    <t>FN-Wheat</t>
  </si>
  <si>
    <t>All data</t>
  </si>
  <si>
    <t>Operator Code</t>
  </si>
  <si>
    <t>Day</t>
  </si>
  <si>
    <t>JS</t>
  </si>
  <si>
    <t>SB</t>
  </si>
  <si>
    <t>FG</t>
  </si>
  <si>
    <t>Difference/SD</t>
  </si>
  <si>
    <t>When performing the calculations for the laboratory data it may be useful to have a print-out available as reference</t>
  </si>
  <si>
    <t>This has used three operators, each doing duplicate assay on three days:  18 results</t>
  </si>
  <si>
    <t>Re-calculated with outlier(s) removed</t>
  </si>
  <si>
    <t>Enter test date in this column</t>
  </si>
  <si>
    <t>Enter operator identifier, (e.g. initials).</t>
  </si>
  <si>
    <t>Enter result value and change column title and units</t>
  </si>
  <si>
    <t>See the 'Example_calculation' sheet.</t>
  </si>
  <si>
    <t>In cell to left, enter appropriate formula for calculating the average value with outlier(s) removed</t>
  </si>
  <si>
    <t>In cell to left, enter appropriate formula for calculating the standard deviation with outlier(s) removed</t>
  </si>
  <si>
    <t>Check all values in the column to the left for outliers</t>
  </si>
  <si>
    <t>is greater than 3</t>
  </si>
  <si>
    <t>The number of standard deviations away from the mean is calculated for outlier checking</t>
  </si>
  <si>
    <t>Enter sample identifier in the cell to left</t>
  </si>
  <si>
    <t>Example Falling Number data for check sample mean and variation</t>
  </si>
  <si>
    <t>In this example these are</t>
  </si>
  <si>
    <t>Established value</t>
  </si>
  <si>
    <t>Test name, units</t>
  </si>
  <si>
    <t>There are rows for 18 measurements.  Leave blank rows if the number is less.</t>
  </si>
  <si>
    <t>Values for control chart</t>
  </si>
  <si>
    <t>Enter the established value in the cell to the left</t>
  </si>
  <si>
    <t>Enter the standard deviation in the cell to the left</t>
  </si>
  <si>
    <t>These data are used in the chart plotting</t>
  </si>
  <si>
    <t>Calculation of check sample mean and standard deviation</t>
  </si>
  <si>
    <t>Select the 'Calculation_sheet'</t>
  </si>
  <si>
    <t>Enter the check sample code</t>
  </si>
  <si>
    <t>If there are less than 18 results then leave blank rows (the calculations are not affected)</t>
  </si>
  <si>
    <t>Enter the test name and units at the top of the measured value column</t>
  </si>
  <si>
    <t>For the 'All data' calculation</t>
  </si>
  <si>
    <t>For the outlier check</t>
  </si>
  <si>
    <t>Check that the mean and standard deviation are calculated correctly.  Double check the formulae in the cells.</t>
  </si>
  <si>
    <t>Check that all the difference/SD values are calculated correctly.  Double check the formulae in the cells.</t>
  </si>
  <si>
    <t>Any outliers should be flagged with a coloured background</t>
  </si>
  <si>
    <t>If there are any outliers</t>
  </si>
  <si>
    <t>INSTRUCTIONS</t>
  </si>
  <si>
    <t>Construct the formula for recalculating the average without the outliers</t>
  </si>
  <si>
    <t>Construct the formula for recalculating the standard deviation without the outliers</t>
  </si>
  <si>
    <t>Preliminary</t>
  </si>
  <si>
    <t>Once set-up for a particular test, a copy can be saved as a template for use for subsequent check samples for that test</t>
  </si>
  <si>
    <t>Loading</t>
  </si>
  <si>
    <t>Either</t>
  </si>
  <si>
    <t>Load in the copy of the original blank</t>
  </si>
  <si>
    <t>Or</t>
  </si>
  <si>
    <t>Load in the appropriate template for the test</t>
  </si>
  <si>
    <t>Select the 'Values_for_chart' sheet</t>
  </si>
  <si>
    <t>Enter the rounded value for the established value</t>
  </si>
  <si>
    <t>Enter the rounded value for the standard deviation</t>
  </si>
  <si>
    <t>Suggested y-axis max</t>
  </si>
  <si>
    <t>Suggested y-axis min</t>
  </si>
  <si>
    <t>Select a value to which the y-axis maximum and minimum are rounded</t>
  </si>
  <si>
    <t>Select value to round to:-</t>
  </si>
  <si>
    <t>Select the number for the rounding of the suggested chart y-axis maximum and minimum</t>
  </si>
  <si>
    <t>Make a note of the suggested y-axis maximum and minimum values</t>
  </si>
  <si>
    <t>Select the 'Control_chart' sheet</t>
  </si>
  <si>
    <t xml:space="preserve">Edit the scale values for the y axis. </t>
  </si>
  <si>
    <t>Enter the suggested maximum and minimum values</t>
  </si>
  <si>
    <t>Enter appropriate values for the 'Major unit' and the 'Minor unit'</t>
  </si>
  <si>
    <t>If appropriate, edit</t>
  </si>
  <si>
    <t>the chart title</t>
  </si>
  <si>
    <t>the month and year</t>
  </si>
  <si>
    <t>the sample code</t>
  </si>
  <si>
    <t>the y-axis title</t>
  </si>
  <si>
    <t>Save the workbook with an appropriate name</t>
  </si>
  <si>
    <t>Make a copy (and a further back-up) of the spreadsheet from the CDROM before first use</t>
  </si>
  <si>
    <t>It is recommended that a separate copy is used for each test</t>
  </si>
  <si>
    <t>Note: An example set of calculations is given on the 'Example_calculation' sheet</t>
  </si>
  <si>
    <t>the date, operator code and measurement value data</t>
  </si>
  <si>
    <t>the formulae in the cells to calculate the mean and standard deviation when outliers are present</t>
  </si>
  <si>
    <t>(while there are no data entered, some cells will show '#Div/0!': this is expected and shows there is a formula present)</t>
  </si>
  <si>
    <t>Calculating the established value and the standard deviation</t>
  </si>
  <si>
    <t>For each measured value, enter, in separate cells, the measurement date, operator code and value</t>
  </si>
  <si>
    <t>The latter is likely to be the normal difference between measurements,  e.g. 1 for Falling Number and 0.1 for NIR moisture and protein</t>
  </si>
  <si>
    <t>Adjust the values as appropriate so that</t>
  </si>
  <si>
    <t>the established value is in the middle</t>
  </si>
  <si>
    <t>there is space to plot values exceeding the limits</t>
  </si>
  <si>
    <t>the minor unit spacing is sufficient to allow accurate plotting of the values (e.g. not a unit of 1 when plotting to 0.1)</t>
  </si>
  <si>
    <t>Raw value</t>
  </si>
  <si>
    <t>Number of dp</t>
  </si>
  <si>
    <t>Rounded value</t>
  </si>
  <si>
    <t>Calculate the rounded established value and standard deviation</t>
  </si>
  <si>
    <t>Unit to round-up</t>
  </si>
  <si>
    <t>Select the appropriate calculated mean and standard deviation</t>
  </si>
  <si>
    <t>Enter the values in the raw value column</t>
  </si>
  <si>
    <t>For the SD, select the units of rounding up.  E.g. 0.5 to round up to the nearest 0.5 or 1 to round up to the nearest whole number</t>
  </si>
  <si>
    <t>Note: check that the measured value has been entered correctly</t>
  </si>
  <si>
    <t>An outlier is where the absolute value (disregarding the sign)</t>
  </si>
  <si>
    <t>the raw values for the established mean and standard deviation</t>
  </si>
  <si>
    <t>A coloured flag will also be present when the measured value cell is blank (not a number)</t>
  </si>
  <si>
    <t>are shown with a coloured background</t>
  </si>
  <si>
    <t>Select the calculation sheet and delete from it:-</t>
  </si>
  <si>
    <t>the sample code data</t>
  </si>
  <si>
    <t>For the appropriate standard deviation, round the value up using the appropriate unit</t>
  </si>
  <si>
    <t>For the established value, round the appropriate mean to the number of decimal places usually recorded</t>
  </si>
  <si>
    <t>use 1 or 2 decimal places for the mean and 1 or 2 decimal places for the SD</t>
  </si>
  <si>
    <t>E.g.  For Falling Number use whole numbers.  For moisture and protein, depending on the number of decimal places recorded,</t>
  </si>
  <si>
    <t>For the mean, select the number of decimal places for the rounding.</t>
  </si>
  <si>
    <t>Where the usual difference is 0.01 then a minor unit of 0.02 or 0.05 may be more appropriate</t>
  </si>
  <si>
    <t>Print the control chart (preferably using a colour printer)</t>
  </si>
  <si>
    <t>Outliers and cells adjacent to a non-numeric value</t>
  </si>
  <si>
    <t>These instructions assume a basic knowledge of using a spreadsheet including constructing formulae and changing chart scales.</t>
  </si>
  <si>
    <t>E.g. for Falling Number use 5 and for protein and moisture use 0.1 or 0.5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</si>
</sst>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£&quot;_);\(#,##0&quot;£&quot;\)"/>
    <numFmt numFmtId="173" formatCode="#,##0&quot;£&quot;_);[Red]\(#,##0&quot;£&quot;\)"/>
    <numFmt numFmtId="174" formatCode="#,##0.00&quot;£&quot;_);\(#,##0.00&quot;£&quot;\)"/>
    <numFmt numFmtId="175" formatCode="#,##0.00&quot;£&quot;_);[Red]\(#,##0.00&quot;£&quot;\)"/>
    <numFmt numFmtId="176" formatCode="_ * #,##0_)&quot;£&quot;_ ;_ * \(#,##0\)&quot;£&quot;_ ;_ * &quot;-&quot;_)&quot;£&quot;_ ;_ @_ "/>
    <numFmt numFmtId="177" formatCode="_ * #,##0_)_£_ ;_ * \(#,##0\)_£_ ;_ * &quot;-&quot;_)_£_ ;_ @_ "/>
    <numFmt numFmtId="178" formatCode="_ * #,##0.00_)&quot;£&quot;_ ;_ * \(#,##0.00\)&quot;£&quot;_ ;_ * &quot;-&quot;??_)&quot;£&quot;_ ;_ @_ "/>
    <numFmt numFmtId="179" formatCode="_ * #,##0.00_)_£_ ;_ * \(#,##0.00\)_£_ ;_ * &quot;-&quot;??_)_£_ ;_ @_ "/>
    <numFmt numFmtId="180" formatCode="0.0"/>
    <numFmt numFmtId="181" formatCode="0.0_ ;[Red]\-0.0\ "/>
    <numFmt numFmtId="182" formatCode="0.00_ ;[Red]\-0.00\ "/>
    <numFmt numFmtId="183" formatCode="0.000"/>
    <numFmt numFmtId="184" formatCode="0.0000"/>
    <numFmt numFmtId="185" formatCode="00000"/>
    <numFmt numFmtId="186" formatCode="mm/dd/yy"/>
    <numFmt numFmtId="187" formatCode="0.00000"/>
    <numFmt numFmtId="188" formatCode="0.000000000"/>
    <numFmt numFmtId="189" formatCode="0.0000000000"/>
    <numFmt numFmtId="190" formatCode="0.00000000"/>
    <numFmt numFmtId="191" formatCode="0.0000000"/>
    <numFmt numFmtId="192" formatCode="0.000000"/>
    <numFmt numFmtId="193" formatCode="m/d/yy\ h:mm"/>
    <numFmt numFmtId="194" formatCode="0.00000000000"/>
    <numFmt numFmtId="195" formatCode="0.000000000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sz val="16"/>
      <name val="Tahoma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sz val="11"/>
      <color indexed="53"/>
      <name val="Arial"/>
      <family val="0"/>
    </font>
    <font>
      <sz val="10.75"/>
      <color indexed="8"/>
      <name val="Arial"/>
      <family val="0"/>
    </font>
    <font>
      <sz val="11"/>
      <color indexed="10"/>
      <name val="Arial"/>
      <family val="0"/>
    </font>
    <font>
      <sz val="11"/>
      <color indexed="8"/>
      <name val="Arial"/>
      <family val="0"/>
    </font>
    <font>
      <sz val="11.25"/>
      <color indexed="1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Alignment="1" applyProtection="1">
      <alignment horizontal="center"/>
      <protection locked="0"/>
    </xf>
    <xf numFmtId="18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justify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" fontId="0" fillId="0" borderId="10" xfId="0" applyNumberFormat="1" applyBorder="1" applyAlignment="1">
      <alignment/>
    </xf>
    <xf numFmtId="180" fontId="2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justify" wrapText="1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80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/>
      <protection/>
    </xf>
    <xf numFmtId="0" fontId="6" fillId="0" borderId="10" xfId="0" applyFont="1" applyBorder="1" applyAlignment="1">
      <alignment horizontal="right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Test? Control Chart </a:t>
            </a:r>
          </a:p>
        </c:rich>
      </c:tx>
      <c:layout>
        <c:manualLayout>
          <c:xMode val="factor"/>
          <c:yMode val="factor"/>
          <c:x val="-0.00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5025"/>
          <c:w val="0.8405"/>
          <c:h val="0.8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Values_for_chart!$D$25</c:f>
              <c:strCache>
                <c:ptCount val="1"/>
                <c:pt idx="0">
                  <c:v>Control value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Values_for_chart!$E$24:$AI$24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Values_for_chart!$E$25:$AI$25</c:f>
              <c:numCache>
                <c:ptCount val="31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  <c:pt idx="20">
                  <c:v>233</c:v>
                </c:pt>
                <c:pt idx="21">
                  <c:v>233</c:v>
                </c:pt>
                <c:pt idx="22">
                  <c:v>233</c:v>
                </c:pt>
                <c:pt idx="23">
                  <c:v>233</c:v>
                </c:pt>
                <c:pt idx="24">
                  <c:v>233</c:v>
                </c:pt>
                <c:pt idx="25">
                  <c:v>233</c:v>
                </c:pt>
                <c:pt idx="26">
                  <c:v>233</c:v>
                </c:pt>
                <c:pt idx="27">
                  <c:v>233</c:v>
                </c:pt>
                <c:pt idx="28">
                  <c:v>233</c:v>
                </c:pt>
                <c:pt idx="29">
                  <c:v>233</c:v>
                </c:pt>
                <c:pt idx="30">
                  <c:v>233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Values_for_chart!$D$26</c:f>
              <c:strCache>
                <c:ptCount val="1"/>
                <c:pt idx="0">
                  <c:v>Monitor upper</c:v>
                </c:pt>
              </c:strCache>
            </c:strRef>
          </c:tx>
          <c:spPr>
            <a:ln w="381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Values_for_chart!$E$24:$AI$24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Values_for_chart!$E$26:$AI$26</c:f>
              <c:numCache>
                <c:ptCount val="31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  <c:pt idx="20">
                  <c:v>241</c:v>
                </c:pt>
                <c:pt idx="21">
                  <c:v>241</c:v>
                </c:pt>
                <c:pt idx="22">
                  <c:v>241</c:v>
                </c:pt>
                <c:pt idx="23">
                  <c:v>241</c:v>
                </c:pt>
                <c:pt idx="24">
                  <c:v>241</c:v>
                </c:pt>
                <c:pt idx="25">
                  <c:v>241</c:v>
                </c:pt>
                <c:pt idx="26">
                  <c:v>241</c:v>
                </c:pt>
                <c:pt idx="27">
                  <c:v>241</c:v>
                </c:pt>
                <c:pt idx="28">
                  <c:v>241</c:v>
                </c:pt>
                <c:pt idx="29">
                  <c:v>241</c:v>
                </c:pt>
                <c:pt idx="30">
                  <c:v>241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Values_for_chart!$D$27</c:f>
              <c:strCache>
                <c:ptCount val="1"/>
                <c:pt idx="0">
                  <c:v>Monitor lower</c:v>
                </c:pt>
              </c:strCache>
            </c:strRef>
          </c:tx>
          <c:spPr>
            <a:ln w="381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Values_for_chart!$E$24:$AI$24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Values_for_chart!$E$27:$AI$27</c:f>
              <c:numCache>
                <c:ptCount val="31"/>
                <c:pt idx="0">
                  <c:v>225</c:v>
                </c:pt>
                <c:pt idx="1">
                  <c:v>225</c:v>
                </c:pt>
                <c:pt idx="2">
                  <c:v>225</c:v>
                </c:pt>
                <c:pt idx="3">
                  <c:v>225</c:v>
                </c:pt>
                <c:pt idx="4">
                  <c:v>225</c:v>
                </c:pt>
                <c:pt idx="5">
                  <c:v>225</c:v>
                </c:pt>
                <c:pt idx="6">
                  <c:v>225</c:v>
                </c:pt>
                <c:pt idx="7">
                  <c:v>225</c:v>
                </c:pt>
                <c:pt idx="8">
                  <c:v>225</c:v>
                </c:pt>
                <c:pt idx="9">
                  <c:v>225</c:v>
                </c:pt>
                <c:pt idx="10">
                  <c:v>225</c:v>
                </c:pt>
                <c:pt idx="11">
                  <c:v>225</c:v>
                </c:pt>
                <c:pt idx="12">
                  <c:v>225</c:v>
                </c:pt>
                <c:pt idx="13">
                  <c:v>225</c:v>
                </c:pt>
                <c:pt idx="14">
                  <c:v>225</c:v>
                </c:pt>
                <c:pt idx="15">
                  <c:v>225</c:v>
                </c:pt>
                <c:pt idx="16">
                  <c:v>225</c:v>
                </c:pt>
                <c:pt idx="17">
                  <c:v>225</c:v>
                </c:pt>
                <c:pt idx="18">
                  <c:v>225</c:v>
                </c:pt>
                <c:pt idx="19">
                  <c:v>225</c:v>
                </c:pt>
                <c:pt idx="20">
                  <c:v>225</c:v>
                </c:pt>
                <c:pt idx="21">
                  <c:v>225</c:v>
                </c:pt>
                <c:pt idx="22">
                  <c:v>225</c:v>
                </c:pt>
                <c:pt idx="23">
                  <c:v>225</c:v>
                </c:pt>
                <c:pt idx="24">
                  <c:v>225</c:v>
                </c:pt>
                <c:pt idx="25">
                  <c:v>225</c:v>
                </c:pt>
                <c:pt idx="26">
                  <c:v>225</c:v>
                </c:pt>
                <c:pt idx="27">
                  <c:v>225</c:v>
                </c:pt>
                <c:pt idx="28">
                  <c:v>225</c:v>
                </c:pt>
                <c:pt idx="29">
                  <c:v>225</c:v>
                </c:pt>
                <c:pt idx="30">
                  <c:v>225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Values_for_chart!$D$28</c:f>
              <c:strCache>
                <c:ptCount val="1"/>
                <c:pt idx="0">
                  <c:v>Warning upper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Values_for_chart!$E$24:$AI$24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Values_for_chart!$E$28:$AI$28</c:f>
              <c:numCache>
                <c:ptCount val="31"/>
                <c:pt idx="0">
                  <c:v>249</c:v>
                </c:pt>
                <c:pt idx="1">
                  <c:v>249</c:v>
                </c:pt>
                <c:pt idx="2">
                  <c:v>249</c:v>
                </c:pt>
                <c:pt idx="3">
                  <c:v>249</c:v>
                </c:pt>
                <c:pt idx="4">
                  <c:v>249</c:v>
                </c:pt>
                <c:pt idx="5">
                  <c:v>249</c:v>
                </c:pt>
                <c:pt idx="6">
                  <c:v>249</c:v>
                </c:pt>
                <c:pt idx="7">
                  <c:v>249</c:v>
                </c:pt>
                <c:pt idx="8">
                  <c:v>249</c:v>
                </c:pt>
                <c:pt idx="9">
                  <c:v>249</c:v>
                </c:pt>
                <c:pt idx="10">
                  <c:v>249</c:v>
                </c:pt>
                <c:pt idx="11">
                  <c:v>249</c:v>
                </c:pt>
                <c:pt idx="12">
                  <c:v>249</c:v>
                </c:pt>
                <c:pt idx="13">
                  <c:v>249</c:v>
                </c:pt>
                <c:pt idx="14">
                  <c:v>249</c:v>
                </c:pt>
                <c:pt idx="15">
                  <c:v>249</c:v>
                </c:pt>
                <c:pt idx="16">
                  <c:v>249</c:v>
                </c:pt>
                <c:pt idx="17">
                  <c:v>249</c:v>
                </c:pt>
                <c:pt idx="18">
                  <c:v>249</c:v>
                </c:pt>
                <c:pt idx="19">
                  <c:v>249</c:v>
                </c:pt>
                <c:pt idx="20">
                  <c:v>249</c:v>
                </c:pt>
                <c:pt idx="21">
                  <c:v>249</c:v>
                </c:pt>
                <c:pt idx="22">
                  <c:v>249</c:v>
                </c:pt>
                <c:pt idx="23">
                  <c:v>249</c:v>
                </c:pt>
                <c:pt idx="24">
                  <c:v>249</c:v>
                </c:pt>
                <c:pt idx="25">
                  <c:v>249</c:v>
                </c:pt>
                <c:pt idx="26">
                  <c:v>249</c:v>
                </c:pt>
                <c:pt idx="27">
                  <c:v>249</c:v>
                </c:pt>
                <c:pt idx="28">
                  <c:v>249</c:v>
                </c:pt>
                <c:pt idx="29">
                  <c:v>249</c:v>
                </c:pt>
                <c:pt idx="30">
                  <c:v>249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Values_for_chart!$D$29</c:f>
              <c:strCache>
                <c:ptCount val="1"/>
                <c:pt idx="0">
                  <c:v>Warning lower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Values_for_chart!$E$24:$AI$24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Values_for_chart!$E$29:$AI$29</c:f>
              <c:numCache>
                <c:ptCount val="31"/>
                <c:pt idx="0">
                  <c:v>217</c:v>
                </c:pt>
                <c:pt idx="1">
                  <c:v>217</c:v>
                </c:pt>
                <c:pt idx="2">
                  <c:v>217</c:v>
                </c:pt>
                <c:pt idx="3">
                  <c:v>217</c:v>
                </c:pt>
                <c:pt idx="4">
                  <c:v>217</c:v>
                </c:pt>
                <c:pt idx="5">
                  <c:v>217</c:v>
                </c:pt>
                <c:pt idx="6">
                  <c:v>217</c:v>
                </c:pt>
                <c:pt idx="7">
                  <c:v>217</c:v>
                </c:pt>
                <c:pt idx="8">
                  <c:v>217</c:v>
                </c:pt>
                <c:pt idx="9">
                  <c:v>217</c:v>
                </c:pt>
                <c:pt idx="10">
                  <c:v>217</c:v>
                </c:pt>
                <c:pt idx="11">
                  <c:v>217</c:v>
                </c:pt>
                <c:pt idx="12">
                  <c:v>217</c:v>
                </c:pt>
                <c:pt idx="13">
                  <c:v>217</c:v>
                </c:pt>
                <c:pt idx="14">
                  <c:v>217</c:v>
                </c:pt>
                <c:pt idx="15">
                  <c:v>217</c:v>
                </c:pt>
                <c:pt idx="16">
                  <c:v>217</c:v>
                </c:pt>
                <c:pt idx="17">
                  <c:v>217</c:v>
                </c:pt>
                <c:pt idx="18">
                  <c:v>217</c:v>
                </c:pt>
                <c:pt idx="19">
                  <c:v>217</c:v>
                </c:pt>
                <c:pt idx="20">
                  <c:v>217</c:v>
                </c:pt>
                <c:pt idx="21">
                  <c:v>217</c:v>
                </c:pt>
                <c:pt idx="22">
                  <c:v>217</c:v>
                </c:pt>
                <c:pt idx="23">
                  <c:v>217</c:v>
                </c:pt>
                <c:pt idx="24">
                  <c:v>217</c:v>
                </c:pt>
                <c:pt idx="25">
                  <c:v>217</c:v>
                </c:pt>
                <c:pt idx="26">
                  <c:v>217</c:v>
                </c:pt>
                <c:pt idx="27">
                  <c:v>217</c:v>
                </c:pt>
                <c:pt idx="28">
                  <c:v>217</c:v>
                </c:pt>
                <c:pt idx="29">
                  <c:v>217</c:v>
                </c:pt>
                <c:pt idx="30">
                  <c:v>217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Values_for_chart!$D$30</c:f>
              <c:strCache>
                <c:ptCount val="1"/>
                <c:pt idx="0">
                  <c:v>Action upper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Values_for_chart!$E$24:$AI$24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Values_for_chart!$E$30:$AI$30</c:f>
              <c:numCache>
                <c:ptCount val="31"/>
                <c:pt idx="0">
                  <c:v>257</c:v>
                </c:pt>
                <c:pt idx="1">
                  <c:v>257</c:v>
                </c:pt>
                <c:pt idx="2">
                  <c:v>257</c:v>
                </c:pt>
                <c:pt idx="3">
                  <c:v>257</c:v>
                </c:pt>
                <c:pt idx="4">
                  <c:v>257</c:v>
                </c:pt>
                <c:pt idx="5">
                  <c:v>257</c:v>
                </c:pt>
                <c:pt idx="6">
                  <c:v>257</c:v>
                </c:pt>
                <c:pt idx="7">
                  <c:v>257</c:v>
                </c:pt>
                <c:pt idx="8">
                  <c:v>257</c:v>
                </c:pt>
                <c:pt idx="9">
                  <c:v>257</c:v>
                </c:pt>
                <c:pt idx="10">
                  <c:v>257</c:v>
                </c:pt>
                <c:pt idx="11">
                  <c:v>257</c:v>
                </c:pt>
                <c:pt idx="12">
                  <c:v>257</c:v>
                </c:pt>
                <c:pt idx="13">
                  <c:v>257</c:v>
                </c:pt>
                <c:pt idx="14">
                  <c:v>257</c:v>
                </c:pt>
                <c:pt idx="15">
                  <c:v>257</c:v>
                </c:pt>
                <c:pt idx="16">
                  <c:v>257</c:v>
                </c:pt>
                <c:pt idx="17">
                  <c:v>257</c:v>
                </c:pt>
                <c:pt idx="18">
                  <c:v>257</c:v>
                </c:pt>
                <c:pt idx="19">
                  <c:v>257</c:v>
                </c:pt>
                <c:pt idx="20">
                  <c:v>257</c:v>
                </c:pt>
                <c:pt idx="21">
                  <c:v>257</c:v>
                </c:pt>
                <c:pt idx="22">
                  <c:v>257</c:v>
                </c:pt>
                <c:pt idx="23">
                  <c:v>257</c:v>
                </c:pt>
                <c:pt idx="24">
                  <c:v>257</c:v>
                </c:pt>
                <c:pt idx="25">
                  <c:v>257</c:v>
                </c:pt>
                <c:pt idx="26">
                  <c:v>257</c:v>
                </c:pt>
                <c:pt idx="27">
                  <c:v>257</c:v>
                </c:pt>
                <c:pt idx="28">
                  <c:v>257</c:v>
                </c:pt>
                <c:pt idx="29">
                  <c:v>257</c:v>
                </c:pt>
                <c:pt idx="30">
                  <c:v>257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Values_for_chart!$D$31</c:f>
              <c:strCache>
                <c:ptCount val="1"/>
                <c:pt idx="0">
                  <c:v>Action lower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Values_for_chart!$E$24:$AI$24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Values_for_chart!$E$31:$AI$31</c:f>
              <c:numCache>
                <c:ptCount val="31"/>
                <c:pt idx="0">
                  <c:v>209</c:v>
                </c:pt>
                <c:pt idx="1">
                  <c:v>209</c:v>
                </c:pt>
                <c:pt idx="2">
                  <c:v>209</c:v>
                </c:pt>
                <c:pt idx="3">
                  <c:v>209</c:v>
                </c:pt>
                <c:pt idx="4">
                  <c:v>209</c:v>
                </c:pt>
                <c:pt idx="5">
                  <c:v>209</c:v>
                </c:pt>
                <c:pt idx="6">
                  <c:v>209</c:v>
                </c:pt>
                <c:pt idx="7">
                  <c:v>209</c:v>
                </c:pt>
                <c:pt idx="8">
                  <c:v>209</c:v>
                </c:pt>
                <c:pt idx="9">
                  <c:v>209</c:v>
                </c:pt>
                <c:pt idx="10">
                  <c:v>209</c:v>
                </c:pt>
                <c:pt idx="11">
                  <c:v>209</c:v>
                </c:pt>
                <c:pt idx="12">
                  <c:v>209</c:v>
                </c:pt>
                <c:pt idx="13">
                  <c:v>209</c:v>
                </c:pt>
                <c:pt idx="14">
                  <c:v>209</c:v>
                </c:pt>
                <c:pt idx="15">
                  <c:v>209</c:v>
                </c:pt>
                <c:pt idx="16">
                  <c:v>209</c:v>
                </c:pt>
                <c:pt idx="17">
                  <c:v>209</c:v>
                </c:pt>
                <c:pt idx="18">
                  <c:v>209</c:v>
                </c:pt>
                <c:pt idx="19">
                  <c:v>209</c:v>
                </c:pt>
                <c:pt idx="20">
                  <c:v>209</c:v>
                </c:pt>
                <c:pt idx="21">
                  <c:v>209</c:v>
                </c:pt>
                <c:pt idx="22">
                  <c:v>209</c:v>
                </c:pt>
                <c:pt idx="23">
                  <c:v>209</c:v>
                </c:pt>
                <c:pt idx="24">
                  <c:v>209</c:v>
                </c:pt>
                <c:pt idx="25">
                  <c:v>209</c:v>
                </c:pt>
                <c:pt idx="26">
                  <c:v>209</c:v>
                </c:pt>
                <c:pt idx="27">
                  <c:v>209</c:v>
                </c:pt>
                <c:pt idx="28">
                  <c:v>209</c:v>
                </c:pt>
                <c:pt idx="29">
                  <c:v>209</c:v>
                </c:pt>
                <c:pt idx="30">
                  <c:v>209</c:v>
                </c:pt>
              </c:numCache>
            </c:numRef>
          </c:yVal>
          <c:smooth val="0"/>
        </c:ser>
        <c:axId val="15501746"/>
        <c:axId val="5297987"/>
      </c:scatterChart>
      <c:valAx>
        <c:axId val="15501746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97987"/>
        <c:crossesAt val="195"/>
        <c:crossBetween val="midCat"/>
        <c:dispUnits/>
        <c:majorUnit val="1"/>
        <c:minorUnit val="0.6"/>
      </c:valAx>
      <c:valAx>
        <c:axId val="5297987"/>
        <c:scaling>
          <c:orientation val="minMax"/>
          <c:max val="265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Test (units)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5501746"/>
        <c:crossesAt val="0"/>
        <c:crossBetween val="midCat"/>
        <c:dispUnits/>
        <c:majorUnit val="10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/>
  </sheetViews>
  <pageMargins left="0.3937007874015748" right="0.3937007874015748" top="0.984251968503937" bottom="0.3937007874015748" header="0.5118110236220472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0.87375</cdr:x>
      <cdr:y>0.3135</cdr:y>
    </cdr:from>
    <cdr:to>
      <cdr:x>0.986</cdr:x>
      <cdr:y>0.37525</cdr:y>
    </cdr:to>
    <cdr:sp>
      <cdr:nvSpPr>
        <cdr:cNvPr id="1" name="Text 3"/>
        <cdr:cNvSpPr txBox="1">
          <a:spLocks noChangeArrowheads="1"/>
        </cdr:cNvSpPr>
      </cdr:nvSpPr>
      <cdr:spPr>
        <a:xfrm>
          <a:off x="8686800" y="1952625"/>
          <a:ext cx="11144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 Warning Upper
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 Limit</a:t>
          </a:r>
        </a:p>
      </cdr:txBody>
    </cdr:sp>
  </cdr:relSizeAnchor>
  <cdr:relSizeAnchor xmlns:cdr="http://schemas.openxmlformats.org/drawingml/2006/chartDrawing">
    <cdr:from>
      <cdr:x>0.4985</cdr:x>
      <cdr:y>0.51725</cdr:y>
    </cdr:from>
    <cdr:to>
      <cdr:x>0.5055</cdr:x>
      <cdr:y>0.5495</cdr:y>
    </cdr:to>
    <cdr:sp>
      <cdr:nvSpPr>
        <cdr:cNvPr id="2" name="Text Box 2"/>
        <cdr:cNvSpPr txBox="1">
          <a:spLocks noChangeArrowheads="1"/>
        </cdr:cNvSpPr>
      </cdr:nvSpPr>
      <cdr:spPr>
        <a:xfrm>
          <a:off x="4953000" y="3228975"/>
          <a:ext cx="66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0.4985</cdr:x>
      <cdr:y>0.51725</cdr:y>
    </cdr:from>
    <cdr:to>
      <cdr:x>0.5055</cdr:x>
      <cdr:y>0.5495</cdr:y>
    </cdr:to>
    <cdr:sp>
      <cdr:nvSpPr>
        <cdr:cNvPr id="3" name="Text Box 3"/>
        <cdr:cNvSpPr txBox="1">
          <a:spLocks noChangeArrowheads="1"/>
        </cdr:cNvSpPr>
      </cdr:nvSpPr>
      <cdr:spPr>
        <a:xfrm>
          <a:off x="4953000" y="3228975"/>
          <a:ext cx="66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0.87375</cdr:x>
      <cdr:y>0.2215</cdr:y>
    </cdr:from>
    <cdr:to>
      <cdr:x>0.97275</cdr:x>
      <cdr:y>0.281</cdr:y>
    </cdr:to>
    <cdr:sp>
      <cdr:nvSpPr>
        <cdr:cNvPr id="4" name="Text 3"/>
        <cdr:cNvSpPr txBox="1">
          <a:spLocks noChangeArrowheads="1"/>
        </cdr:cNvSpPr>
      </cdr:nvSpPr>
      <cdr:spPr>
        <a:xfrm>
          <a:off x="8686800" y="1381125"/>
          <a:ext cx="9810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Action Upper
</a:t>
          </a: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Limit</a:t>
          </a:r>
        </a:p>
      </cdr:txBody>
    </cdr:sp>
  </cdr:relSizeAnchor>
  <cdr:relSizeAnchor xmlns:cdr="http://schemas.openxmlformats.org/drawingml/2006/chartDrawing">
    <cdr:from>
      <cdr:x>0.87475</cdr:x>
      <cdr:y>0.75925</cdr:y>
    </cdr:from>
    <cdr:to>
      <cdr:x>0.97275</cdr:x>
      <cdr:y>0.82025</cdr:y>
    </cdr:to>
    <cdr:sp>
      <cdr:nvSpPr>
        <cdr:cNvPr id="5" name="Text 3"/>
        <cdr:cNvSpPr txBox="1">
          <a:spLocks noChangeArrowheads="1"/>
        </cdr:cNvSpPr>
      </cdr:nvSpPr>
      <cdr:spPr>
        <a:xfrm>
          <a:off x="8696325" y="4743450"/>
          <a:ext cx="9715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Action Lower
</a:t>
          </a: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Limit</a:t>
          </a:r>
        </a:p>
      </cdr:txBody>
    </cdr:sp>
  </cdr:relSizeAnchor>
  <cdr:relSizeAnchor xmlns:cdr="http://schemas.openxmlformats.org/drawingml/2006/chartDrawing">
    <cdr:from>
      <cdr:x>0.87375</cdr:x>
      <cdr:y>0.671</cdr:y>
    </cdr:from>
    <cdr:to>
      <cdr:x>0.986</cdr:x>
      <cdr:y>0.73125</cdr:y>
    </cdr:to>
    <cdr:sp>
      <cdr:nvSpPr>
        <cdr:cNvPr id="6" name="Text 3"/>
        <cdr:cNvSpPr txBox="1">
          <a:spLocks noChangeArrowheads="1"/>
        </cdr:cNvSpPr>
      </cdr:nvSpPr>
      <cdr:spPr>
        <a:xfrm>
          <a:off x="8686800" y="4191000"/>
          <a:ext cx="11144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Warning Lower
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 Limit</a:t>
          </a:r>
        </a:p>
      </cdr:txBody>
    </cdr:sp>
  </cdr:relSizeAnchor>
  <cdr:relSizeAnchor xmlns:cdr="http://schemas.openxmlformats.org/drawingml/2006/chartDrawing">
    <cdr:from>
      <cdr:x>0.87375</cdr:x>
      <cdr:y>0.49375</cdr:y>
    </cdr:from>
    <cdr:to>
      <cdr:x>0.97275</cdr:x>
      <cdr:y>0.55325</cdr:y>
    </cdr:to>
    <cdr:sp>
      <cdr:nvSpPr>
        <cdr:cNvPr id="7" name="Text Box 7"/>
        <cdr:cNvSpPr txBox="1">
          <a:spLocks noChangeArrowheads="1"/>
        </cdr:cNvSpPr>
      </cdr:nvSpPr>
      <cdr:spPr>
        <a:xfrm>
          <a:off x="8686800" y="3086100"/>
          <a:ext cx="981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25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Established Value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0.288</cdr:x>
      <cdr:y>0.04275</cdr:y>
    </cdr:to>
    <cdr:sp>
      <cdr:nvSpPr>
        <cdr:cNvPr id="8" name="Text Box 9"/>
        <cdr:cNvSpPr txBox="1">
          <a:spLocks noChangeArrowheads="1"/>
        </cdr:cNvSpPr>
      </cdr:nvSpPr>
      <cdr:spPr>
        <a:xfrm>
          <a:off x="0" y="0"/>
          <a:ext cx="2867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Record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check sample results on the chart</a:t>
          </a:r>
        </a:p>
      </cdr:txBody>
    </cdr:sp>
  </cdr:relSizeAnchor>
  <cdr:relSizeAnchor xmlns:cdr="http://schemas.openxmlformats.org/drawingml/2006/chartDrawing">
    <cdr:from>
      <cdr:x>0.0665</cdr:x>
      <cdr:y>0.0945</cdr:y>
    </cdr:from>
    <cdr:to>
      <cdr:x>0.312</cdr:x>
      <cdr:y>0.14025</cdr:y>
    </cdr:to>
    <cdr:sp>
      <cdr:nvSpPr>
        <cdr:cNvPr id="9" name="Rectangle 10"/>
        <cdr:cNvSpPr>
          <a:spLocks/>
        </cdr:cNvSpPr>
      </cdr:nvSpPr>
      <cdr:spPr>
        <a:xfrm>
          <a:off x="657225" y="590550"/>
          <a:ext cx="2438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Check sample:  Check sample code
</a:t>
          </a:r>
        </a:p>
      </cdr:txBody>
    </cdr:sp>
  </cdr:relSizeAnchor>
  <cdr:relSizeAnchor xmlns:cdr="http://schemas.openxmlformats.org/drawingml/2006/chartDrawing">
    <cdr:from>
      <cdr:x>0.76225</cdr:x>
      <cdr:y>0.0945</cdr:y>
    </cdr:from>
    <cdr:to>
      <cdr:x>0.864</cdr:x>
      <cdr:y>0.13</cdr:y>
    </cdr:to>
    <cdr:sp>
      <cdr:nvSpPr>
        <cdr:cNvPr id="10" name="Text 5"/>
        <cdr:cNvSpPr txBox="1">
          <a:spLocks noChangeArrowheads="1"/>
        </cdr:cNvSpPr>
      </cdr:nvSpPr>
      <cdr:spPr>
        <a:xfrm>
          <a:off x="7572375" y="590550"/>
          <a:ext cx="1009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Month Year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257925"/>
    <xdr:graphicFrame>
      <xdr:nvGraphicFramePr>
        <xdr:cNvPr id="1" name="Shape 1025"/>
        <xdr:cNvGraphicFramePr/>
      </xdr:nvGraphicFramePr>
      <xdr:xfrm>
        <a:off x="0" y="0"/>
        <a:ext cx="99441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2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4.00390625" style="0" customWidth="1"/>
    <col min="2" max="2" width="4.421875" style="0" customWidth="1"/>
    <col min="3" max="3" width="113.00390625" style="0" customWidth="1"/>
    <col min="4" max="4" width="2.8515625" style="0" customWidth="1"/>
  </cols>
  <sheetData>
    <row r="1" ht="19.5">
      <c r="A1" s="42" t="s">
        <v>62</v>
      </c>
    </row>
    <row r="2" ht="12.75">
      <c r="A2" t="s">
        <v>127</v>
      </c>
    </row>
    <row r="4" ht="12.75">
      <c r="A4" s="1" t="s">
        <v>65</v>
      </c>
    </row>
    <row r="5" ht="12.75">
      <c r="A5" t="s">
        <v>91</v>
      </c>
    </row>
    <row r="6" ht="12.75">
      <c r="A6" t="s">
        <v>92</v>
      </c>
    </row>
    <row r="7" ht="12.75">
      <c r="A7" t="s">
        <v>66</v>
      </c>
    </row>
    <row r="9" ht="12.75">
      <c r="A9" s="1" t="s">
        <v>67</v>
      </c>
    </row>
    <row r="10" ht="12.75">
      <c r="A10" t="s">
        <v>68</v>
      </c>
    </row>
    <row r="11" ht="12.75">
      <c r="B11" t="s">
        <v>69</v>
      </c>
    </row>
    <row r="12" ht="12.75">
      <c r="A12" t="s">
        <v>70</v>
      </c>
    </row>
    <row r="13" ht="12.75">
      <c r="B13" t="s">
        <v>71</v>
      </c>
    </row>
    <row r="14" ht="12.75">
      <c r="B14" t="s">
        <v>117</v>
      </c>
    </row>
    <row r="15" ht="12.75">
      <c r="C15" t="s">
        <v>118</v>
      </c>
    </row>
    <row r="16" ht="12.75">
      <c r="C16" t="s">
        <v>94</v>
      </c>
    </row>
    <row r="17" ht="12.75">
      <c r="C17" t="s">
        <v>95</v>
      </c>
    </row>
    <row r="18" ht="12.75">
      <c r="C18" t="s">
        <v>96</v>
      </c>
    </row>
    <row r="19" ht="12.75">
      <c r="C19" t="s">
        <v>114</v>
      </c>
    </row>
    <row r="21" ht="12.75">
      <c r="A21" s="1" t="s">
        <v>97</v>
      </c>
    </row>
    <row r="22" ht="12.75">
      <c r="A22" t="s">
        <v>93</v>
      </c>
    </row>
    <row r="23" ht="12.75">
      <c r="B23" t="s">
        <v>30</v>
      </c>
    </row>
    <row r="24" ht="12.75">
      <c r="B24" t="s">
        <v>29</v>
      </c>
    </row>
    <row r="26" ht="12.75">
      <c r="A26" t="s">
        <v>52</v>
      </c>
    </row>
    <row r="27" ht="12.75">
      <c r="A27" t="s">
        <v>53</v>
      </c>
    </row>
    <row r="28" ht="12.75">
      <c r="A28" t="s">
        <v>55</v>
      </c>
    </row>
    <row r="29" ht="12.75">
      <c r="A29" t="s">
        <v>98</v>
      </c>
    </row>
    <row r="30" ht="12.75">
      <c r="B30" t="s">
        <v>54</v>
      </c>
    </row>
    <row r="31" ht="12.75">
      <c r="A31" t="s">
        <v>56</v>
      </c>
    </row>
    <row r="32" ht="12.75">
      <c r="B32" t="s">
        <v>58</v>
      </c>
    </row>
    <row r="33" ht="12.75">
      <c r="A33" t="s">
        <v>57</v>
      </c>
    </row>
    <row r="34" ht="12.75">
      <c r="B34" t="s">
        <v>59</v>
      </c>
    </row>
    <row r="35" ht="12.75">
      <c r="B35" t="s">
        <v>60</v>
      </c>
    </row>
    <row r="36" ht="12.75">
      <c r="B36" t="s">
        <v>115</v>
      </c>
    </row>
    <row r="37" ht="12.75">
      <c r="A37" t="s">
        <v>61</v>
      </c>
    </row>
    <row r="38" ht="12.75">
      <c r="B38" t="s">
        <v>63</v>
      </c>
    </row>
    <row r="39" ht="12.75">
      <c r="B39" t="s">
        <v>64</v>
      </c>
    </row>
    <row r="40" ht="12.75">
      <c r="A40" t="s">
        <v>107</v>
      </c>
    </row>
    <row r="41" ht="12.75">
      <c r="B41" t="s">
        <v>109</v>
      </c>
    </row>
    <row r="42" ht="12.75">
      <c r="B42" t="s">
        <v>110</v>
      </c>
    </row>
    <row r="43" ht="12.75">
      <c r="B43" t="s">
        <v>123</v>
      </c>
    </row>
    <row r="44" ht="12.75">
      <c r="B44" t="s">
        <v>111</v>
      </c>
    </row>
    <row r="45" ht="12.75">
      <c r="C45" t="s">
        <v>122</v>
      </c>
    </row>
    <row r="46" ht="12.75">
      <c r="C46" t="s">
        <v>121</v>
      </c>
    </row>
    <row r="48" ht="12.75">
      <c r="A48" s="1" t="s">
        <v>0</v>
      </c>
    </row>
    <row r="49" ht="12.75">
      <c r="A49" t="s">
        <v>72</v>
      </c>
    </row>
    <row r="50" ht="12.75">
      <c r="A50" t="s">
        <v>73</v>
      </c>
    </row>
    <row r="51" ht="12.75">
      <c r="A51" t="s">
        <v>74</v>
      </c>
    </row>
    <row r="52" ht="12.75">
      <c r="A52" t="s">
        <v>79</v>
      </c>
    </row>
    <row r="53" ht="12.75">
      <c r="C53" t="s">
        <v>128</v>
      </c>
    </row>
    <row r="54" ht="12.75">
      <c r="A54" t="s">
        <v>80</v>
      </c>
    </row>
    <row r="56" ht="12.75">
      <c r="A56" t="s">
        <v>81</v>
      </c>
    </row>
    <row r="57" ht="12.75">
      <c r="A57" t="s">
        <v>82</v>
      </c>
    </row>
    <row r="58" ht="12.75">
      <c r="B58" t="s">
        <v>83</v>
      </c>
    </row>
    <row r="59" ht="12.75">
      <c r="B59" t="s">
        <v>84</v>
      </c>
    </row>
    <row r="60" ht="12.75">
      <c r="C60" t="s">
        <v>99</v>
      </c>
    </row>
    <row r="61" ht="12.75">
      <c r="C61" t="s">
        <v>124</v>
      </c>
    </row>
    <row r="62" ht="12.75">
      <c r="B62" t="s">
        <v>100</v>
      </c>
    </row>
    <row r="63" ht="12.75">
      <c r="C63" t="s">
        <v>101</v>
      </c>
    </row>
    <row r="64" ht="12.75">
      <c r="C64" t="s">
        <v>102</v>
      </c>
    </row>
    <row r="65" ht="12.75">
      <c r="C65" t="s">
        <v>103</v>
      </c>
    </row>
    <row r="66" ht="12.75">
      <c r="A66" t="s">
        <v>85</v>
      </c>
    </row>
    <row r="67" ht="12.75">
      <c r="B67" t="s">
        <v>86</v>
      </c>
    </row>
    <row r="68" ht="12.75">
      <c r="B68" t="s">
        <v>87</v>
      </c>
    </row>
    <row r="69" ht="12.75">
      <c r="B69" t="s">
        <v>88</v>
      </c>
    </row>
    <row r="70" ht="12.75">
      <c r="B70" t="s">
        <v>89</v>
      </c>
    </row>
    <row r="71" ht="12.75">
      <c r="A71" t="s">
        <v>90</v>
      </c>
    </row>
    <row r="72" ht="12.75">
      <c r="A72" t="s">
        <v>125</v>
      </c>
    </row>
  </sheetData>
  <sheetProtection/>
  <printOptions gridLines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73"/>
  <headerFooter alignWithMargins="0">
    <oddHeader>&amp;C&amp;A</oddHeader>
    <oddFooter>&amp;L&amp;8&amp;D  &amp;T&amp;R&amp;8&amp;F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2"/>
  <sheetViews>
    <sheetView zoomScale="80" zoomScaleNormal="80" zoomScalePageLayoutView="0" workbookViewId="0" topLeftCell="A1">
      <selection activeCell="A1" sqref="A1"/>
    </sheetView>
  </sheetViews>
  <sheetFormatPr defaultColWidth="8.8515625" defaultRowHeight="12.75"/>
  <cols>
    <col min="1" max="1" width="13.7109375" style="0" customWidth="1"/>
    <col min="2" max="2" width="17.421875" style="0" customWidth="1"/>
    <col min="3" max="3" width="15.00390625" style="0" customWidth="1"/>
    <col min="4" max="4" width="19.28125" style="0" customWidth="1"/>
    <col min="5" max="5" width="22.00390625" style="0" customWidth="1"/>
    <col min="6" max="6" width="16.28125" style="0" customWidth="1"/>
  </cols>
  <sheetData>
    <row r="1" ht="19.5">
      <c r="A1" s="42" t="s">
        <v>42</v>
      </c>
    </row>
    <row r="2" spans="1:5" ht="6" customHeight="1">
      <c r="A2" s="1"/>
      <c r="E2" s="1"/>
    </row>
    <row r="3" spans="1:3" ht="12.75">
      <c r="A3" s="33" t="s">
        <v>16</v>
      </c>
      <c r="B3" t="s">
        <v>18</v>
      </c>
      <c r="C3" s="41" t="s">
        <v>41</v>
      </c>
    </row>
    <row r="4" ht="6" customHeight="1"/>
    <row r="5" spans="1:4" s="36" customFormat="1" ht="63.75">
      <c r="A5" s="40" t="s">
        <v>32</v>
      </c>
      <c r="B5" s="40" t="s">
        <v>33</v>
      </c>
      <c r="C5" s="40" t="s">
        <v>34</v>
      </c>
      <c r="D5" s="40" t="s">
        <v>40</v>
      </c>
    </row>
    <row r="6" ht="6" customHeight="1"/>
    <row r="7" spans="1:4" s="36" customFormat="1" ht="25.5">
      <c r="A7" s="38" t="s">
        <v>15</v>
      </c>
      <c r="B7" s="38" t="s">
        <v>23</v>
      </c>
      <c r="C7" s="39" t="s">
        <v>19</v>
      </c>
      <c r="D7" s="38" t="s">
        <v>28</v>
      </c>
    </row>
    <row r="8" spans="1:5" ht="12.75">
      <c r="A8" s="23">
        <v>37992</v>
      </c>
      <c r="B8" s="12" t="s">
        <v>25</v>
      </c>
      <c r="C8" s="12">
        <v>225</v>
      </c>
      <c r="D8" s="24">
        <f aca="true" t="shared" si="0" ref="D8:D25">(C8-$C$27)/$C$28</f>
        <v>-0.7765718648028637</v>
      </c>
      <c r="E8" s="41" t="str">
        <f>"Formula in cell to left is: =("&amp;CHAR(COLUMN(C8)+64)&amp;TEXT(ROW(C8),"##")&amp;"-$"&amp;CHAR(COLUMN($C$27)+64)&amp;"$"&amp;TEXT(ROW($C$27),"##")&amp;")/$"&amp;CHAR(COLUMN($C$28)+64)&amp;"$"&amp;TEXT(ROW($C$28),"##")</f>
        <v>Formula in cell to left is: =(C8-$C$27)/$C$28</v>
      </c>
    </row>
    <row r="9" spans="1:5" ht="12.75">
      <c r="A9" s="23">
        <v>37992</v>
      </c>
      <c r="B9" s="12" t="s">
        <v>25</v>
      </c>
      <c r="C9" s="12">
        <v>239</v>
      </c>
      <c r="D9" s="24">
        <f t="shared" si="0"/>
        <v>0.2755577584784345</v>
      </c>
      <c r="E9" s="41"/>
    </row>
    <row r="10" spans="1:5" ht="12.75">
      <c r="A10" s="23">
        <v>37992</v>
      </c>
      <c r="B10" s="12" t="s">
        <v>26</v>
      </c>
      <c r="C10" s="12">
        <v>238</v>
      </c>
      <c r="D10" s="24">
        <f t="shared" si="0"/>
        <v>0.20040564252977036</v>
      </c>
      <c r="E10" s="41"/>
    </row>
    <row r="11" spans="1:5" ht="12.75">
      <c r="A11" s="23">
        <v>37992</v>
      </c>
      <c r="B11" s="12" t="s">
        <v>26</v>
      </c>
      <c r="C11" s="12">
        <v>226</v>
      </c>
      <c r="D11" s="24">
        <f t="shared" si="0"/>
        <v>-0.7014197488541996</v>
      </c>
      <c r="E11" s="41"/>
    </row>
    <row r="12" spans="1:5" ht="12.75">
      <c r="A12" s="23">
        <v>37992</v>
      </c>
      <c r="B12" s="12" t="s">
        <v>27</v>
      </c>
      <c r="C12" s="12">
        <v>223</v>
      </c>
      <c r="D12" s="24">
        <f t="shared" si="0"/>
        <v>-0.926876096700192</v>
      </c>
      <c r="E12" s="41"/>
    </row>
    <row r="13" spans="1:5" ht="12.75">
      <c r="A13" s="23">
        <v>37992</v>
      </c>
      <c r="B13" s="22" t="s">
        <v>27</v>
      </c>
      <c r="C13" s="22">
        <v>224</v>
      </c>
      <c r="D13" s="24">
        <f t="shared" si="0"/>
        <v>-0.8517239807515278</v>
      </c>
      <c r="E13" s="41"/>
    </row>
    <row r="14" spans="1:5" ht="12.75">
      <c r="A14" s="23">
        <v>37993</v>
      </c>
      <c r="B14" s="22" t="s">
        <v>25</v>
      </c>
      <c r="C14" s="22">
        <v>238</v>
      </c>
      <c r="D14" s="24">
        <f t="shared" si="0"/>
        <v>0.20040564252977036</v>
      </c>
      <c r="E14" s="41" t="s">
        <v>38</v>
      </c>
    </row>
    <row r="15" spans="1:5" ht="12.75">
      <c r="A15" s="23">
        <v>37993</v>
      </c>
      <c r="B15" s="12" t="s">
        <v>25</v>
      </c>
      <c r="C15" s="12">
        <v>245</v>
      </c>
      <c r="D15" s="24">
        <f t="shared" si="0"/>
        <v>0.7264704541704194</v>
      </c>
      <c r="E15" s="41" t="s">
        <v>113</v>
      </c>
    </row>
    <row r="16" spans="1:5" ht="12.75">
      <c r="A16" s="23">
        <v>37993</v>
      </c>
      <c r="B16" s="12" t="s">
        <v>26</v>
      </c>
      <c r="C16" s="12">
        <v>229</v>
      </c>
      <c r="D16" s="24">
        <f t="shared" si="0"/>
        <v>-0.47596340100820705</v>
      </c>
      <c r="E16" s="41" t="s">
        <v>39</v>
      </c>
    </row>
    <row r="17" spans="1:5" ht="12.75">
      <c r="A17" s="23">
        <v>37993</v>
      </c>
      <c r="B17" s="12" t="s">
        <v>26</v>
      </c>
      <c r="C17" s="12">
        <v>236</v>
      </c>
      <c r="D17" s="24">
        <f t="shared" si="0"/>
        <v>0.050101410632442056</v>
      </c>
      <c r="E17" s="41"/>
    </row>
    <row r="18" spans="1:5" ht="12.75">
      <c r="A18" s="23">
        <v>37993</v>
      </c>
      <c r="B18" s="12" t="s">
        <v>27</v>
      </c>
      <c r="C18" s="12">
        <v>242</v>
      </c>
      <c r="D18" s="24">
        <f t="shared" si="0"/>
        <v>0.501014106324427</v>
      </c>
      <c r="E18" s="41"/>
    </row>
    <row r="19" spans="1:5" ht="12.75">
      <c r="A19" s="23">
        <v>37993</v>
      </c>
      <c r="B19" s="22" t="s">
        <v>27</v>
      </c>
      <c r="C19" s="22">
        <v>280</v>
      </c>
      <c r="D19" s="24">
        <f>(C19-$C$27)/$C$28</f>
        <v>3.356794512373665</v>
      </c>
      <c r="E19" s="41" t="str">
        <f>TEXT((D19),"#.##")&amp;" is an outlier"</f>
        <v>3.36 is an outlier</v>
      </c>
    </row>
    <row r="20" spans="1:4" ht="12.75">
      <c r="A20" s="23">
        <v>37994</v>
      </c>
      <c r="B20" s="12" t="s">
        <v>25</v>
      </c>
      <c r="C20" s="12">
        <v>225</v>
      </c>
      <c r="D20" s="24">
        <f t="shared" si="0"/>
        <v>-0.7765718648028637</v>
      </c>
    </row>
    <row r="21" spans="1:4" ht="12.75">
      <c r="A21" s="23">
        <v>37994</v>
      </c>
      <c r="B21" s="12" t="s">
        <v>25</v>
      </c>
      <c r="C21" s="12">
        <v>235</v>
      </c>
      <c r="D21" s="24">
        <f t="shared" si="0"/>
        <v>-0.025050705316222097</v>
      </c>
    </row>
    <row r="22" spans="1:4" ht="12.75">
      <c r="A22" s="23">
        <v>37994</v>
      </c>
      <c r="B22" s="12" t="s">
        <v>26</v>
      </c>
      <c r="C22" s="12">
        <v>239</v>
      </c>
      <c r="D22" s="24">
        <f t="shared" si="0"/>
        <v>0.2755577584784345</v>
      </c>
    </row>
    <row r="23" spans="1:4" ht="12.75" customHeight="1">
      <c r="A23" s="23">
        <v>37994</v>
      </c>
      <c r="B23" s="12" t="s">
        <v>26</v>
      </c>
      <c r="C23" s="12">
        <v>240</v>
      </c>
      <c r="D23" s="24">
        <f t="shared" si="0"/>
        <v>0.35070987442709867</v>
      </c>
    </row>
    <row r="24" spans="1:4" ht="12.75">
      <c r="A24" s="23">
        <v>37994</v>
      </c>
      <c r="B24" s="12" t="s">
        <v>27</v>
      </c>
      <c r="C24" s="12">
        <v>223</v>
      </c>
      <c r="D24" s="24">
        <f t="shared" si="0"/>
        <v>-0.926876096700192</v>
      </c>
    </row>
    <row r="25" spans="1:4" ht="12.75">
      <c r="A25" s="27">
        <v>37994</v>
      </c>
      <c r="B25" s="28" t="s">
        <v>27</v>
      </c>
      <c r="C25" s="28">
        <v>229</v>
      </c>
      <c r="D25" s="29">
        <f t="shared" si="0"/>
        <v>-0.47596340100820705</v>
      </c>
    </row>
    <row r="26" spans="1:3" ht="12.75">
      <c r="A26" s="22"/>
      <c r="B26" s="32" t="s">
        <v>22</v>
      </c>
      <c r="C26" s="30"/>
    </row>
    <row r="27" spans="2:4" ht="12.75">
      <c r="B27" s="26" t="s">
        <v>17</v>
      </c>
      <c r="C27" s="35">
        <f>AVERAGE(C8:C25)</f>
        <v>235.33333333333334</v>
      </c>
      <c r="D27" s="41" t="str">
        <f>"Formula in cell to left is: =AVERAGE("&amp;CHAR(COLUMN(C8)+64)&amp;TEXT(ROW(C8),"##")&amp;","&amp;CHAR(COLUMN(C25)+64)&amp;TEXT(ROW(C25),"##")&amp;")"</f>
        <v>Formula in cell to left is: =AVERAGE(C8,C25)</v>
      </c>
    </row>
    <row r="28" spans="1:4" ht="12.75">
      <c r="A28" s="12"/>
      <c r="B28" s="25" t="s">
        <v>20</v>
      </c>
      <c r="C28" s="24">
        <f>STDEV(C8:C25)</f>
        <v>13.30634523561642</v>
      </c>
      <c r="D28" s="41" t="str">
        <f>"Formula in cell to left is: =STDEV("&amp;CHAR(COLUMN(C8)+64)&amp;TEXT(ROW(C8),"##")&amp;","&amp;CHAR(COLUMN(C25)+64)&amp;TEXT(ROW(C25),"##")&amp;")"</f>
        <v>Formula in cell to left is: =STDEV(C8,C25)</v>
      </c>
    </row>
    <row r="29" ht="6" customHeight="1"/>
    <row r="30" spans="1:2" ht="38.25">
      <c r="A30" s="1"/>
      <c r="B30" s="37" t="s">
        <v>31</v>
      </c>
    </row>
    <row r="31" spans="2:4" ht="12.75">
      <c r="B31" s="25" t="s">
        <v>17</v>
      </c>
      <c r="C31" s="35">
        <f>AVERAGE(C8:C18,C20:C25)</f>
        <v>232.7058823529412</v>
      </c>
      <c r="D31" s="41" t="str">
        <f>"Formula in cell to left is: =AVERAGE("&amp;CHAR(COLUMN(C8)+64)&amp;TEXT(ROW(C8),"##")&amp;":"&amp;CHAR(COLUMN(C18)+64)&amp;TEXT(ROW(C18),"##")&amp;","&amp;CHAR(COLUMN(C20)+64)&amp;TEXT(ROW(C20),"##")&amp;":"&amp;CHAR(COLUMN(C25)+64)&amp;TEXT(ROW(C25),"##")&amp;")"</f>
        <v>Formula in cell to left is: =AVERAGE(C8:C18,C20:C25)</v>
      </c>
    </row>
    <row r="32" spans="2:4" ht="12.75">
      <c r="B32" s="25" t="s">
        <v>20</v>
      </c>
      <c r="C32" s="24">
        <f>STDEV(C8:C18,C20:C25)</f>
        <v>7.489698808049234</v>
      </c>
      <c r="D32" s="41" t="str">
        <f>"Formula in cell to left is: =STDEV("&amp;CHAR(COLUMN(C8)+64)&amp;TEXT(ROW(C8),"##")&amp;":"&amp;CHAR(COLUMN(C18)+64)&amp;TEXT(ROW(C18),"##")&amp;","&amp;CHAR(COLUMN(C20)+64)&amp;TEXT(ROW(C20),"##")&amp;":"&amp;CHAR(COLUMN(C25)+64)&amp;TEXT(ROW(C25),"##")&amp;")"</f>
        <v>Formula in cell to left is: =STDEV(C8:C18,C20:C25)</v>
      </c>
    </row>
    <row r="33" ht="12.75">
      <c r="D33" s="41"/>
    </row>
    <row r="34" ht="12.75">
      <c r="B34" s="41" t="s">
        <v>120</v>
      </c>
    </row>
    <row r="35" ht="12.75">
      <c r="B35" s="41" t="s">
        <v>119</v>
      </c>
    </row>
    <row r="36" ht="12.75">
      <c r="B36" s="41" t="s">
        <v>43</v>
      </c>
    </row>
    <row r="37" spans="2:6" ht="12.75">
      <c r="B37" s="13"/>
      <c r="C37" s="28" t="s">
        <v>104</v>
      </c>
      <c r="D37" s="28" t="s">
        <v>105</v>
      </c>
      <c r="E37" s="12" t="s">
        <v>108</v>
      </c>
      <c r="F37" s="28" t="s">
        <v>106</v>
      </c>
    </row>
    <row r="38" spans="1:6" ht="15.75">
      <c r="A38" s="11"/>
      <c r="B38" s="43" t="s">
        <v>44</v>
      </c>
      <c r="C38" s="62">
        <v>232.7</v>
      </c>
      <c r="D38" s="52">
        <v>0</v>
      </c>
      <c r="E38" s="64"/>
      <c r="F38" s="60">
        <f>ROUND((C38),D38)</f>
        <v>233</v>
      </c>
    </row>
    <row r="39" spans="1:6" ht="15.75">
      <c r="A39" s="11"/>
      <c r="B39" s="58" t="s">
        <v>20</v>
      </c>
      <c r="C39" s="63">
        <v>7.49</v>
      </c>
      <c r="D39" s="59"/>
      <c r="E39" s="63">
        <v>1</v>
      </c>
      <c r="F39" s="61">
        <f>CEILING((C39),E39)</f>
        <v>8</v>
      </c>
    </row>
    <row r="40" ht="12.75">
      <c r="A40" s="11"/>
    </row>
    <row r="41" spans="1:4" ht="12.75">
      <c r="A41" s="11"/>
      <c r="D41" s="6"/>
    </row>
    <row r="42" spans="1:4" ht="12.75">
      <c r="A42" s="11"/>
      <c r="D42" s="6"/>
    </row>
    <row r="43" spans="1:4" ht="12.75">
      <c r="A43" s="11"/>
      <c r="D43" s="6"/>
    </row>
    <row r="44" ht="12.75">
      <c r="D44" s="6"/>
    </row>
    <row r="45" spans="1:4" ht="12.75">
      <c r="A45" s="11"/>
      <c r="D45" s="6"/>
    </row>
    <row r="46" spans="1:4" ht="12.75">
      <c r="A46" s="11"/>
      <c r="D46" s="6"/>
    </row>
    <row r="47" spans="1:4" ht="12.75">
      <c r="A47" s="11"/>
      <c r="D47" s="6"/>
    </row>
    <row r="48" spans="1:4" ht="12.75">
      <c r="A48" s="11"/>
      <c r="D48" s="6"/>
    </row>
    <row r="49" spans="1:4" ht="12.75">
      <c r="A49" s="11"/>
      <c r="D49" s="6"/>
    </row>
    <row r="50" spans="1:4" ht="12.75">
      <c r="A50" s="11"/>
      <c r="D50" s="6"/>
    </row>
    <row r="51" spans="1:4" ht="12.75">
      <c r="A51" s="11"/>
      <c r="D51" s="6"/>
    </row>
    <row r="52" ht="12.75">
      <c r="D52" s="6"/>
    </row>
    <row r="53" spans="1:4" ht="12.75">
      <c r="A53" s="11"/>
      <c r="D53" s="6"/>
    </row>
    <row r="54" ht="12.75">
      <c r="D54" s="6"/>
    </row>
    <row r="55" spans="1:4" ht="12.75">
      <c r="A55" s="11"/>
      <c r="D55" s="6"/>
    </row>
    <row r="56" spans="1:4" ht="12.75">
      <c r="A56" s="11"/>
      <c r="D56" s="6"/>
    </row>
    <row r="57" spans="1:4" ht="12.75">
      <c r="A57" s="11"/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spans="1:4" ht="12.75">
      <c r="A63" s="11"/>
      <c r="D63" s="6"/>
    </row>
    <row r="64" spans="1:4" ht="12.75">
      <c r="A64" s="11"/>
      <c r="D64" s="6"/>
    </row>
    <row r="65" ht="12.75">
      <c r="D65" s="6"/>
    </row>
    <row r="66" spans="1:4" ht="12.75">
      <c r="A66" s="11"/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spans="1:4" ht="12.75">
      <c r="A71" s="11"/>
      <c r="D71" s="6"/>
    </row>
    <row r="72" spans="1:4" ht="12.75">
      <c r="A72" s="11"/>
      <c r="D72" s="6"/>
    </row>
    <row r="73" ht="12.75">
      <c r="D73" s="6"/>
    </row>
    <row r="74" spans="1:4" ht="12.75">
      <c r="A74" s="11"/>
      <c r="D74" s="6"/>
    </row>
    <row r="75" ht="12.75">
      <c r="D75" s="6"/>
    </row>
    <row r="76" ht="12.75">
      <c r="D76" s="6"/>
    </row>
    <row r="77" ht="12.75">
      <c r="D77" s="6"/>
    </row>
    <row r="78" spans="1:4" ht="12.75">
      <c r="A78" s="11"/>
      <c r="D78" s="6"/>
    </row>
    <row r="79" ht="12.75">
      <c r="D79" s="6"/>
    </row>
    <row r="80" ht="12.75">
      <c r="D80" s="6"/>
    </row>
    <row r="81" ht="12.75">
      <c r="D81" s="6"/>
    </row>
    <row r="82" spans="1:4" ht="12.75">
      <c r="A82" s="11"/>
      <c r="D82" s="6"/>
    </row>
    <row r="83" ht="12.75">
      <c r="D83" s="6"/>
    </row>
    <row r="84" ht="12.75">
      <c r="D84" s="6"/>
    </row>
    <row r="85" ht="12.75">
      <c r="D85" s="6"/>
    </row>
    <row r="86" spans="1:4" ht="12.75">
      <c r="A86" s="11"/>
      <c r="D86" s="6"/>
    </row>
    <row r="87" spans="1:4" ht="12.75">
      <c r="A87" s="11"/>
      <c r="D87" s="6"/>
    </row>
    <row r="88" spans="1:4" ht="12.75">
      <c r="A88" s="11"/>
      <c r="D88" s="6"/>
    </row>
    <row r="89" spans="1:4" ht="12.75">
      <c r="A89" s="11"/>
      <c r="D89" s="6"/>
    </row>
    <row r="90" spans="1:4" ht="12.75">
      <c r="A90" s="11"/>
      <c r="D90" s="6"/>
    </row>
    <row r="91" ht="12.75">
      <c r="D91" s="6"/>
    </row>
    <row r="92" ht="12.75">
      <c r="D92" s="6"/>
    </row>
    <row r="93" ht="12.75">
      <c r="D93" s="6"/>
    </row>
    <row r="94" spans="1:4" ht="12.75">
      <c r="A94" s="11"/>
      <c r="D94" s="6"/>
    </row>
    <row r="95" spans="1:4" ht="12.75">
      <c r="A95" s="11"/>
      <c r="D95" s="6"/>
    </row>
    <row r="96" spans="1:4" ht="12.75">
      <c r="A96" s="11"/>
      <c r="D96" s="6"/>
    </row>
    <row r="97" spans="1:4" ht="12.75">
      <c r="A97" s="11"/>
      <c r="D97" s="6"/>
    </row>
    <row r="98" spans="1:4" ht="12.75">
      <c r="A98" s="11"/>
      <c r="D98" s="6"/>
    </row>
    <row r="99" spans="1:4" ht="12.75">
      <c r="A99" s="11"/>
      <c r="D99" s="6"/>
    </row>
    <row r="100" spans="1:4" ht="12.75">
      <c r="A100" s="11"/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spans="1:4" ht="12.75">
      <c r="A105" s="11"/>
      <c r="D105" s="6"/>
    </row>
    <row r="106" spans="1:4" ht="12.75">
      <c r="A106" s="11"/>
      <c r="D106" s="6"/>
    </row>
    <row r="107" spans="1:4" ht="12.75">
      <c r="A107" s="11"/>
      <c r="D107" s="6"/>
    </row>
    <row r="108" spans="1:4" ht="12.75">
      <c r="A108" s="11"/>
      <c r="D108" s="6"/>
    </row>
    <row r="109" spans="1:4" ht="12.75">
      <c r="A109" s="11"/>
      <c r="D109" s="6"/>
    </row>
    <row r="110" spans="1:4" ht="12.75">
      <c r="A110" s="11"/>
      <c r="D110" s="6"/>
    </row>
    <row r="111" spans="1:4" ht="12.75">
      <c r="A111" s="11"/>
      <c r="D111" s="6"/>
    </row>
    <row r="112" spans="1:4" ht="12.75">
      <c r="A112" s="11"/>
      <c r="D112" s="6"/>
    </row>
    <row r="113" spans="1:4" ht="12.75">
      <c r="A113" s="11"/>
      <c r="D113" s="6"/>
    </row>
    <row r="114" spans="1:4" ht="12.75">
      <c r="A114" s="11"/>
      <c r="D114" s="6"/>
    </row>
    <row r="115" spans="1:4" ht="12.75">
      <c r="A115" s="11"/>
      <c r="D115" s="6"/>
    </row>
    <row r="116" ht="12.75">
      <c r="D116" s="6"/>
    </row>
    <row r="117" spans="1:4" ht="12.75">
      <c r="A117" s="11"/>
      <c r="D117" s="6"/>
    </row>
    <row r="118" spans="1:4" ht="12.75">
      <c r="A118" s="11"/>
      <c r="D118" s="6"/>
    </row>
    <row r="119" spans="1:4" ht="12.75">
      <c r="A119" s="11"/>
      <c r="D119" s="6"/>
    </row>
    <row r="120" ht="12.75">
      <c r="D120" s="6"/>
    </row>
    <row r="121" spans="1:4" ht="12.75">
      <c r="A121" s="11"/>
      <c r="D121" s="6"/>
    </row>
    <row r="122" spans="1:4" ht="12.75">
      <c r="A122" s="11"/>
      <c r="D122" s="6"/>
    </row>
    <row r="123" ht="12.75">
      <c r="D123" s="6"/>
    </row>
    <row r="124" spans="1:4" ht="12.75">
      <c r="A124" s="11"/>
      <c r="D124" s="6"/>
    </row>
    <row r="125" spans="1:4" ht="12.75">
      <c r="A125" s="11"/>
      <c r="D125" s="6"/>
    </row>
    <row r="126" spans="1:4" ht="12.75">
      <c r="A126" s="11"/>
      <c r="D126" s="6"/>
    </row>
    <row r="127" ht="12.75">
      <c r="D127" s="6"/>
    </row>
    <row r="128" spans="1:4" ht="12.75">
      <c r="A128" s="11"/>
      <c r="D128" s="6"/>
    </row>
    <row r="129" spans="1:4" ht="12.75">
      <c r="A129" s="11"/>
      <c r="D129" s="6"/>
    </row>
    <row r="130" ht="12.75">
      <c r="D130" s="6"/>
    </row>
    <row r="131" spans="1:4" ht="12.75">
      <c r="A131" s="11"/>
      <c r="D131" s="6"/>
    </row>
    <row r="132" spans="1:4" ht="12.75">
      <c r="A132" s="11"/>
      <c r="D132" s="6"/>
    </row>
    <row r="133" spans="1:4" ht="12.75">
      <c r="A133" s="11"/>
      <c r="D133" s="6"/>
    </row>
    <row r="134" spans="1:4" ht="12.75">
      <c r="A134" s="11"/>
      <c r="D134" s="6"/>
    </row>
    <row r="135" spans="1:4" ht="12.75">
      <c r="A135" s="11"/>
      <c r="D135" s="6"/>
    </row>
    <row r="136" spans="1:4" ht="12.75">
      <c r="A136" s="11"/>
      <c r="D136" s="6"/>
    </row>
    <row r="137" spans="1:4" ht="12.75">
      <c r="A137" s="11"/>
      <c r="D137" s="6"/>
    </row>
    <row r="138" spans="1:4" ht="12.75">
      <c r="A138" s="11"/>
      <c r="D138" s="6"/>
    </row>
    <row r="139" spans="1:4" ht="12.75">
      <c r="A139" s="11"/>
      <c r="D139" s="6"/>
    </row>
    <row r="140" spans="1:4" ht="12.75">
      <c r="A140" s="11"/>
      <c r="D140" s="6"/>
    </row>
    <row r="141" spans="1:4" ht="12.75">
      <c r="A141" s="11"/>
      <c r="D141" s="6"/>
    </row>
    <row r="142" spans="1:4" ht="12.75">
      <c r="A142" s="11"/>
      <c r="D142" s="6"/>
    </row>
    <row r="143" spans="1:4" ht="12.75">
      <c r="A143" s="11"/>
      <c r="D143" s="6"/>
    </row>
    <row r="144" ht="12.75">
      <c r="D144" s="6"/>
    </row>
    <row r="145" spans="1:4" ht="12.75">
      <c r="A145" s="11"/>
      <c r="D145" s="6"/>
    </row>
    <row r="146" spans="1:4" ht="12.75">
      <c r="A146" s="11"/>
      <c r="D146" s="6"/>
    </row>
    <row r="147" spans="1:4" ht="12.75">
      <c r="A147" s="11"/>
      <c r="D147" s="6"/>
    </row>
    <row r="148" spans="1:4" ht="12.75">
      <c r="A148" s="11"/>
      <c r="D148" s="6"/>
    </row>
    <row r="149" spans="1:4" ht="12.75">
      <c r="A149" s="11"/>
      <c r="D149" s="6"/>
    </row>
    <row r="150" spans="1:4" ht="12.75">
      <c r="A150" s="11"/>
      <c r="D150" s="6"/>
    </row>
    <row r="151" spans="1:4" ht="12.75">
      <c r="A151" s="11"/>
      <c r="D151" s="6"/>
    </row>
    <row r="152" spans="1:4" ht="12.75">
      <c r="A152" s="11"/>
      <c r="D152" s="6"/>
    </row>
    <row r="153" spans="1:4" ht="12.75">
      <c r="A153" s="11"/>
      <c r="D153" s="6"/>
    </row>
    <row r="154" spans="1:4" ht="12.75">
      <c r="A154" s="11"/>
      <c r="D154" s="6"/>
    </row>
    <row r="155" ht="12.75">
      <c r="D155" s="6"/>
    </row>
    <row r="156" spans="1:4" ht="12.75">
      <c r="A156" s="11"/>
      <c r="D156" s="6"/>
    </row>
    <row r="157" ht="12.75">
      <c r="D157" s="6"/>
    </row>
    <row r="158" ht="12.75">
      <c r="D158" s="6"/>
    </row>
    <row r="159" spans="1:4" ht="12.75">
      <c r="A159" s="11"/>
      <c r="D159" s="6"/>
    </row>
    <row r="160" ht="12.75">
      <c r="D160" s="6"/>
    </row>
    <row r="161" ht="12.75">
      <c r="D161" s="6"/>
    </row>
    <row r="162" spans="1:4" ht="12.75">
      <c r="A162" s="11"/>
      <c r="D162" s="6"/>
    </row>
    <row r="163" spans="1:4" ht="12.75">
      <c r="A163" s="11"/>
      <c r="D163" s="6"/>
    </row>
    <row r="164" ht="12.75">
      <c r="D164" s="6"/>
    </row>
    <row r="165" spans="1:4" ht="12.75">
      <c r="A165" s="11"/>
      <c r="D165" s="6"/>
    </row>
    <row r="166" spans="1:4" ht="12.75">
      <c r="A166" s="11"/>
      <c r="D166" s="6"/>
    </row>
    <row r="167" spans="1:4" ht="12.75">
      <c r="A167" s="11"/>
      <c r="D167" s="6"/>
    </row>
    <row r="168" spans="1:4" ht="12.75">
      <c r="A168" s="11"/>
      <c r="D168" s="6"/>
    </row>
    <row r="169" spans="1:4" ht="12.75">
      <c r="A169" s="11"/>
      <c r="D169" s="6"/>
    </row>
    <row r="170" spans="1:4" ht="12.75">
      <c r="A170" s="11"/>
      <c r="D170" s="6"/>
    </row>
    <row r="171" ht="12.75">
      <c r="D171" s="6"/>
    </row>
    <row r="172" spans="1:4" ht="12.75">
      <c r="A172" s="11"/>
      <c r="D172" s="6"/>
    </row>
    <row r="173" spans="1:4" ht="12.75">
      <c r="A173" s="11"/>
      <c r="D173" s="6"/>
    </row>
    <row r="174" spans="1:4" ht="12.75">
      <c r="A174" s="11"/>
      <c r="D174" s="6"/>
    </row>
    <row r="175" spans="1:4" ht="12.75">
      <c r="A175" s="11"/>
      <c r="D175" s="6"/>
    </row>
    <row r="176" spans="1:4" ht="12.75">
      <c r="A176" s="11"/>
      <c r="D176" s="6"/>
    </row>
    <row r="177" spans="1:4" ht="12.75">
      <c r="A177" s="11"/>
      <c r="D177" s="6"/>
    </row>
    <row r="178" spans="1:4" ht="12.75">
      <c r="A178" s="11"/>
      <c r="D178" s="6"/>
    </row>
    <row r="179" spans="1:4" ht="12.75">
      <c r="A179" s="11"/>
      <c r="D179" s="6"/>
    </row>
    <row r="180" spans="1:4" ht="12.75">
      <c r="A180" s="11"/>
      <c r="D180" s="6"/>
    </row>
    <row r="181" spans="1:5" ht="12.75">
      <c r="A181" s="16"/>
      <c r="B181" s="13"/>
      <c r="C181" s="13"/>
      <c r="D181" s="17"/>
      <c r="E181" s="18"/>
    </row>
    <row r="182" ht="12.75">
      <c r="C182" s="15"/>
    </row>
    <row r="183" ht="12.75">
      <c r="C183" s="15"/>
    </row>
    <row r="184" ht="12.75">
      <c r="C184" s="15"/>
    </row>
    <row r="185" spans="1:3" ht="12.75">
      <c r="A185" s="19"/>
      <c r="C185" s="15"/>
    </row>
    <row r="186" ht="12.75">
      <c r="C186" s="15"/>
    </row>
    <row r="187" spans="2:3" ht="12.75">
      <c r="B187" s="2"/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spans="2:3" ht="12.75">
      <c r="B215" s="13"/>
      <c r="C215" s="15"/>
    </row>
    <row r="216" spans="2:3" ht="12.75">
      <c r="B216" s="20"/>
      <c r="C216" s="21"/>
    </row>
    <row r="217" ht="12.75">
      <c r="C217" s="7"/>
    </row>
    <row r="218" ht="12.75">
      <c r="C218" s="7"/>
    </row>
    <row r="219" ht="12.75">
      <c r="C219" s="7"/>
    </row>
    <row r="220" ht="12.75">
      <c r="C220" s="7"/>
    </row>
    <row r="221" ht="12.75">
      <c r="C221" s="7"/>
    </row>
    <row r="222" ht="12.75">
      <c r="C222" s="7"/>
    </row>
    <row r="223" ht="12.75">
      <c r="C223" s="7"/>
    </row>
    <row r="224" ht="12.75">
      <c r="C224" s="7"/>
    </row>
    <row r="225" ht="12.75">
      <c r="C225" s="7"/>
    </row>
    <row r="226" ht="12.75">
      <c r="C226" s="7"/>
    </row>
    <row r="227" ht="12.75">
      <c r="C227" s="7"/>
    </row>
    <row r="228" ht="12.75">
      <c r="C228" s="7"/>
    </row>
    <row r="229" ht="12.75">
      <c r="C229" s="7"/>
    </row>
    <row r="230" ht="12.75">
      <c r="C230" s="7"/>
    </row>
    <row r="231" ht="12.75">
      <c r="C231" s="7"/>
    </row>
    <row r="232" ht="12.75">
      <c r="C232" s="7"/>
    </row>
    <row r="233" ht="12.75">
      <c r="C233" s="7"/>
    </row>
    <row r="234" ht="12.75">
      <c r="C234" s="7"/>
    </row>
    <row r="235" ht="12.75">
      <c r="C235" s="7"/>
    </row>
    <row r="236" ht="12.75">
      <c r="C236" s="7"/>
    </row>
    <row r="237" ht="12.75">
      <c r="C237" s="7"/>
    </row>
    <row r="238" ht="12.75">
      <c r="C238" s="7"/>
    </row>
    <row r="239" ht="12.75">
      <c r="C239" s="7"/>
    </row>
    <row r="240" spans="2:3" ht="12.75">
      <c r="B240" s="1"/>
      <c r="C240" s="14"/>
    </row>
    <row r="241" ht="12.75">
      <c r="B241" s="1"/>
    </row>
    <row r="242" ht="12.75">
      <c r="B242" s="1"/>
    </row>
  </sheetData>
  <sheetProtection password="C885" sheet="1" objects="1" scenarios="1"/>
  <conditionalFormatting sqref="D8:D25">
    <cfRule type="cellIs" priority="1" dxfId="0" operator="lessThan" stopIfTrue="1">
      <formula>-3</formula>
    </cfRule>
    <cfRule type="cellIs" priority="2" dxfId="0" operator="greaterThan" stopIfTrue="1">
      <formula>3</formula>
    </cfRule>
  </conditionalFormatting>
  <dataValidations count="2">
    <dataValidation type="list" allowBlank="1" showInputMessage="1" showErrorMessage="1" sqref="D38">
      <formula1>"0, 1, 2"</formula1>
    </dataValidation>
    <dataValidation type="list" allowBlank="1" showInputMessage="1" showErrorMessage="1" sqref="E39">
      <formula1>"10,5,1,0.5,0.1,0.05,0.01"</formula1>
    </dataValidation>
  </dataValidations>
  <printOptions/>
  <pageMargins left="0.7480314960629921" right="0.7480314960629921" top="0.7480314960629921" bottom="0.4330708661417323" header="0.5118110236220472" footer="0.1968503937007874"/>
  <pageSetup fitToHeight="1" fitToWidth="1" horizontalDpi="300" verticalDpi="300" orientation="landscape" scale="87"/>
  <headerFooter alignWithMargins="0">
    <oddFooter>&amp;L&amp;8&amp;D  &amp;T&amp;R&amp;8&amp;F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5"/>
  <sheetViews>
    <sheetView zoomScale="80" zoomScaleNormal="80" zoomScalePageLayoutView="0" workbookViewId="0" topLeftCell="A1">
      <selection activeCell="A1" sqref="A1"/>
    </sheetView>
  </sheetViews>
  <sheetFormatPr defaultColWidth="8.8515625" defaultRowHeight="12.75"/>
  <cols>
    <col min="1" max="1" width="13.7109375" style="0" customWidth="1"/>
    <col min="2" max="2" width="17.421875" style="0" customWidth="1"/>
    <col min="3" max="3" width="15.00390625" style="0" customWidth="1"/>
    <col min="4" max="4" width="18.7109375" style="0" customWidth="1"/>
    <col min="5" max="5" width="15.140625" style="0" customWidth="1"/>
    <col min="6" max="6" width="33.28125" style="0" customWidth="1"/>
  </cols>
  <sheetData>
    <row r="1" ht="19.5">
      <c r="A1" s="42" t="s">
        <v>51</v>
      </c>
    </row>
    <row r="2" spans="1:5" ht="6" customHeight="1">
      <c r="A2" s="1"/>
      <c r="E2" s="1"/>
    </row>
    <row r="3" spans="1:3" ht="12.75">
      <c r="A3" s="33" t="s">
        <v>16</v>
      </c>
      <c r="B3" s="46"/>
      <c r="C3" s="41" t="s">
        <v>41</v>
      </c>
    </row>
    <row r="4" ht="6" customHeight="1"/>
    <row r="5" ht="12.75">
      <c r="A5" s="41" t="s">
        <v>46</v>
      </c>
    </row>
    <row r="6" ht="6" customHeight="1"/>
    <row r="7" spans="1:4" s="36" customFormat="1" ht="63.75">
      <c r="A7" s="40" t="s">
        <v>32</v>
      </c>
      <c r="B7" s="40" t="s">
        <v>33</v>
      </c>
      <c r="C7" s="40" t="s">
        <v>34</v>
      </c>
      <c r="D7" s="40" t="s">
        <v>40</v>
      </c>
    </row>
    <row r="9" spans="1:4" s="36" customFormat="1" ht="25.5">
      <c r="A9" s="38" t="s">
        <v>15</v>
      </c>
      <c r="B9" s="38" t="s">
        <v>23</v>
      </c>
      <c r="C9" s="50" t="s">
        <v>45</v>
      </c>
      <c r="D9" s="38" t="s">
        <v>28</v>
      </c>
    </row>
    <row r="10" spans="1:5" ht="12.75">
      <c r="A10" s="51"/>
      <c r="B10" s="52"/>
      <c r="C10" s="12"/>
      <c r="D10" s="30" t="str">
        <f aca="true" t="shared" si="0" ref="D10:D27">IF(ISNUMBER(C10),(C10-$C$29)/$C$30,"-")</f>
        <v>-</v>
      </c>
      <c r="E10" s="41" t="str">
        <f>"The relevant part of the formula in cell to left should be =("&amp;CHAR(COLUMN(C10)+64)&amp;TEXT(ROW(C10),"##")&amp;"-$"&amp;CHAR(COLUMN($C$29)+64)&amp;"$"&amp;TEXT(ROW($C$29),"##")&amp;")/$"&amp;CHAR(COLUMN($C$30)+64)&amp;"$"&amp;TEXT(ROW($C$30),"##")</f>
        <v>The relevant part of the formula in cell to left should be =(C10-$C$29)/$C$30</v>
      </c>
    </row>
    <row r="11" spans="1:4" ht="12.75">
      <c r="A11" s="51"/>
      <c r="B11" s="52"/>
      <c r="C11" s="12"/>
      <c r="D11" s="30" t="str">
        <f t="shared" si="0"/>
        <v>-</v>
      </c>
    </row>
    <row r="12" spans="1:4" ht="12.75">
      <c r="A12" s="51"/>
      <c r="B12" s="52"/>
      <c r="C12" s="12"/>
      <c r="D12" s="30" t="str">
        <f t="shared" si="0"/>
        <v>-</v>
      </c>
    </row>
    <row r="13" spans="1:4" ht="12.75">
      <c r="A13" s="51"/>
      <c r="B13" s="52"/>
      <c r="C13" s="12"/>
      <c r="D13" s="30" t="str">
        <f t="shared" si="0"/>
        <v>-</v>
      </c>
    </row>
    <row r="14" spans="1:4" ht="12.75">
      <c r="A14" s="51"/>
      <c r="B14" s="52"/>
      <c r="C14" s="12"/>
      <c r="D14" s="30" t="str">
        <f t="shared" si="0"/>
        <v>-</v>
      </c>
    </row>
    <row r="15" spans="1:4" ht="12.75">
      <c r="A15" s="51"/>
      <c r="B15" s="53"/>
      <c r="C15" s="22"/>
      <c r="D15" s="30" t="str">
        <f t="shared" si="0"/>
        <v>-</v>
      </c>
    </row>
    <row r="16" spans="1:5" ht="12.75">
      <c r="A16" s="51"/>
      <c r="B16" s="53"/>
      <c r="C16" s="22"/>
      <c r="D16" s="30" t="str">
        <f t="shared" si="0"/>
        <v>-</v>
      </c>
      <c r="E16" s="41" t="s">
        <v>38</v>
      </c>
    </row>
    <row r="17" spans="1:5" ht="12.75">
      <c r="A17" s="51"/>
      <c r="B17" s="52"/>
      <c r="C17" s="12"/>
      <c r="D17" s="30" t="str">
        <f t="shared" si="0"/>
        <v>-</v>
      </c>
      <c r="E17" s="41" t="s">
        <v>113</v>
      </c>
    </row>
    <row r="18" spans="1:5" ht="12.75">
      <c r="A18" s="51"/>
      <c r="B18" s="52"/>
      <c r="C18" s="12"/>
      <c r="D18" s="30" t="str">
        <f t="shared" si="0"/>
        <v>-</v>
      </c>
      <c r="E18" s="41" t="s">
        <v>39</v>
      </c>
    </row>
    <row r="19" spans="1:5" ht="12.75">
      <c r="A19" s="51"/>
      <c r="B19" s="52"/>
      <c r="C19" s="12"/>
      <c r="D19" s="30" t="str">
        <f t="shared" si="0"/>
        <v>-</v>
      </c>
      <c r="E19" s="41" t="s">
        <v>112</v>
      </c>
    </row>
    <row r="20" spans="1:4" ht="12.75">
      <c r="A20" s="51"/>
      <c r="B20" s="52"/>
      <c r="C20" s="12"/>
      <c r="D20" s="30" t="str">
        <f t="shared" si="0"/>
        <v>-</v>
      </c>
    </row>
    <row r="21" spans="1:4" ht="12.75">
      <c r="A21" s="51"/>
      <c r="B21" s="53"/>
      <c r="C21" s="12"/>
      <c r="D21" s="30" t="str">
        <f t="shared" si="0"/>
        <v>-</v>
      </c>
    </row>
    <row r="22" spans="1:4" ht="12.75">
      <c r="A22" s="51"/>
      <c r="B22" s="52"/>
      <c r="C22" s="22"/>
      <c r="D22" s="30" t="str">
        <f t="shared" si="0"/>
        <v>-</v>
      </c>
    </row>
    <row r="23" spans="1:4" ht="12.75">
      <c r="A23" s="51"/>
      <c r="B23" s="52"/>
      <c r="C23" s="22"/>
      <c r="D23" s="30" t="str">
        <f t="shared" si="0"/>
        <v>-</v>
      </c>
    </row>
    <row r="24" spans="1:4" ht="12.75">
      <c r="A24" s="51"/>
      <c r="B24" s="52"/>
      <c r="C24" s="12"/>
      <c r="D24" s="30" t="str">
        <f t="shared" si="0"/>
        <v>-</v>
      </c>
    </row>
    <row r="25" spans="1:4" ht="12.75" customHeight="1">
      <c r="A25" s="51"/>
      <c r="B25" s="52"/>
      <c r="C25" s="12"/>
      <c r="D25" s="30" t="str">
        <f t="shared" si="0"/>
        <v>-</v>
      </c>
    </row>
    <row r="26" spans="1:5" ht="12.75">
      <c r="A26" s="51"/>
      <c r="B26" s="52"/>
      <c r="C26" s="12"/>
      <c r="D26" s="30" t="str">
        <f t="shared" si="0"/>
        <v>-</v>
      </c>
      <c r="E26" s="41" t="s">
        <v>126</v>
      </c>
    </row>
    <row r="27" spans="1:5" ht="12.75">
      <c r="A27" s="54"/>
      <c r="B27" s="55"/>
      <c r="C27" s="28"/>
      <c r="D27" s="29" t="str">
        <f t="shared" si="0"/>
        <v>-</v>
      </c>
      <c r="E27" s="41" t="s">
        <v>116</v>
      </c>
    </row>
    <row r="28" spans="1:3" ht="12.75">
      <c r="A28" s="22"/>
      <c r="B28" s="32" t="s">
        <v>22</v>
      </c>
      <c r="C28" s="30"/>
    </row>
    <row r="29" spans="2:4" ht="12.75">
      <c r="B29" s="26" t="s">
        <v>17</v>
      </c>
      <c r="C29" s="24" t="e">
        <f>AVERAGE(C10:C27)</f>
        <v>#DIV/0!</v>
      </c>
      <c r="D29" s="41" t="str">
        <f>"Formula in cell to left should be: =AVERAGE("&amp;CHAR(COLUMN(C10)+64)&amp;TEXT(ROW(C10),"##")&amp;","&amp;CHAR(COLUMN(C27)+64)&amp;TEXT(ROW(C27),"##")&amp;")"</f>
        <v>Formula in cell to left should be: =AVERAGE(C10,C27)</v>
      </c>
    </row>
    <row r="30" spans="1:4" ht="12.75">
      <c r="A30" s="12"/>
      <c r="B30" s="25" t="s">
        <v>20</v>
      </c>
      <c r="C30" s="24" t="e">
        <f>STDEV(C10:C27)</f>
        <v>#DIV/0!</v>
      </c>
      <c r="D30" s="41" t="str">
        <f>"Formula in cell to left should be: =STDEV("&amp;CHAR(COLUMN(C10)+64)&amp;TEXT(ROW(C10),"##")&amp;","&amp;CHAR(COLUMN(C27)+64)&amp;TEXT(ROW(C27),"##")&amp;")"</f>
        <v>Formula in cell to left should be: =STDEV(C10,C27)</v>
      </c>
    </row>
    <row r="31" ht="6" customHeight="1"/>
    <row r="32" spans="1:2" ht="38.25">
      <c r="A32" s="1"/>
      <c r="B32" s="37" t="s">
        <v>31</v>
      </c>
    </row>
    <row r="33" spans="2:4" ht="12.75">
      <c r="B33" s="25" t="s">
        <v>17</v>
      </c>
      <c r="C33" s="34"/>
      <c r="D33" s="41" t="s">
        <v>36</v>
      </c>
    </row>
    <row r="34" spans="2:4" ht="12.75">
      <c r="B34" s="25" t="s">
        <v>20</v>
      </c>
      <c r="C34" s="34"/>
      <c r="D34" s="41" t="s">
        <v>37</v>
      </c>
    </row>
    <row r="35" ht="12.75">
      <c r="D35" s="41" t="s">
        <v>35</v>
      </c>
    </row>
    <row r="36" ht="12.75">
      <c r="C36" s="12"/>
    </row>
    <row r="37" spans="2:3" ht="12.75">
      <c r="B37" s="41" t="s">
        <v>120</v>
      </c>
      <c r="C37" s="6"/>
    </row>
    <row r="38" spans="2:3" ht="12.75">
      <c r="B38" s="41" t="s">
        <v>119</v>
      </c>
      <c r="C38" s="6"/>
    </row>
    <row r="39" spans="2:6" ht="12.75">
      <c r="B39" s="13"/>
      <c r="C39" s="28" t="s">
        <v>104</v>
      </c>
      <c r="D39" s="28" t="s">
        <v>105</v>
      </c>
      <c r="E39" s="12" t="s">
        <v>108</v>
      </c>
      <c r="F39" s="28" t="s">
        <v>106</v>
      </c>
    </row>
    <row r="40" spans="2:6" ht="15.75">
      <c r="B40" s="43" t="s">
        <v>44</v>
      </c>
      <c r="C40" s="62"/>
      <c r="D40" s="52"/>
      <c r="E40" s="64"/>
      <c r="F40" s="60">
        <f>ROUND((C40),D40)</f>
        <v>0</v>
      </c>
    </row>
    <row r="41" spans="1:6" ht="15.75">
      <c r="A41" s="11"/>
      <c r="B41" s="58" t="s">
        <v>20</v>
      </c>
      <c r="C41" s="63"/>
      <c r="D41" s="59"/>
      <c r="E41" s="63"/>
      <c r="F41" s="61">
        <f>CEILING((C41),E41)</f>
        <v>0</v>
      </c>
    </row>
    <row r="42" spans="1:4" ht="12.75">
      <c r="A42" s="11"/>
      <c r="D42" s="6"/>
    </row>
    <row r="43" spans="1:4" ht="12.75">
      <c r="A43" s="11"/>
      <c r="D43" s="6"/>
    </row>
    <row r="44" spans="1:4" ht="12.75">
      <c r="A44" s="11"/>
      <c r="D44" s="6"/>
    </row>
    <row r="45" spans="1:4" ht="12.75">
      <c r="A45" s="11"/>
      <c r="D45" s="6"/>
    </row>
    <row r="46" spans="1:4" ht="12.75">
      <c r="A46" s="11"/>
      <c r="D46" s="6"/>
    </row>
    <row r="47" ht="12.75">
      <c r="D47" s="6"/>
    </row>
    <row r="48" spans="1:4" ht="12.75">
      <c r="A48" s="11"/>
      <c r="D48" s="6"/>
    </row>
    <row r="49" spans="1:4" ht="12.75">
      <c r="A49" s="11"/>
      <c r="D49" s="6"/>
    </row>
    <row r="50" spans="1:4" ht="12.75">
      <c r="A50" s="11"/>
      <c r="D50" s="6"/>
    </row>
    <row r="51" spans="1:4" ht="12.75">
      <c r="A51" s="11"/>
      <c r="D51" s="6"/>
    </row>
    <row r="52" spans="1:4" ht="12.75">
      <c r="A52" s="11"/>
      <c r="D52" s="6"/>
    </row>
    <row r="53" spans="1:4" ht="12.75">
      <c r="A53" s="11"/>
      <c r="D53" s="6"/>
    </row>
    <row r="54" spans="1:4" ht="12.75">
      <c r="A54" s="11"/>
      <c r="D54" s="6"/>
    </row>
    <row r="55" ht="12.75">
      <c r="D55" s="6"/>
    </row>
    <row r="56" spans="1:4" ht="12.75">
      <c r="A56" s="11"/>
      <c r="D56" s="6"/>
    </row>
    <row r="57" ht="12.75">
      <c r="D57" s="6"/>
    </row>
    <row r="58" spans="1:4" ht="12.75">
      <c r="A58" s="11"/>
      <c r="D58" s="6"/>
    </row>
    <row r="59" spans="1:4" ht="12.75">
      <c r="A59" s="11"/>
      <c r="D59" s="6"/>
    </row>
    <row r="60" spans="1:4" ht="12.75">
      <c r="A60" s="11"/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spans="1:4" ht="12.75">
      <c r="A66" s="11"/>
      <c r="D66" s="6"/>
    </row>
    <row r="67" spans="1:4" ht="12.75">
      <c r="A67" s="11"/>
      <c r="D67" s="6"/>
    </row>
    <row r="68" ht="12.75">
      <c r="D68" s="6"/>
    </row>
    <row r="69" spans="1:4" ht="12.75">
      <c r="A69" s="11"/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spans="1:4" ht="12.75">
      <c r="A74" s="11"/>
      <c r="D74" s="6"/>
    </row>
    <row r="75" spans="1:4" ht="12.75">
      <c r="A75" s="11"/>
      <c r="D75" s="6"/>
    </row>
    <row r="76" ht="12.75">
      <c r="D76" s="6"/>
    </row>
    <row r="77" spans="1:4" ht="12.75">
      <c r="A77" s="11"/>
      <c r="D77" s="6"/>
    </row>
    <row r="78" ht="12.75">
      <c r="D78" s="6"/>
    </row>
    <row r="79" ht="12.75">
      <c r="D79" s="6"/>
    </row>
    <row r="80" ht="12.75">
      <c r="D80" s="6"/>
    </row>
    <row r="81" spans="1:4" ht="12.75">
      <c r="A81" s="11"/>
      <c r="D81" s="6"/>
    </row>
    <row r="82" ht="12.75">
      <c r="D82" s="6"/>
    </row>
    <row r="83" ht="12.75">
      <c r="D83" s="6"/>
    </row>
    <row r="84" ht="12.75">
      <c r="D84" s="6"/>
    </row>
    <row r="85" spans="1:4" ht="12.75">
      <c r="A85" s="11"/>
      <c r="D85" s="6"/>
    </row>
    <row r="86" ht="12.75">
      <c r="D86" s="6"/>
    </row>
    <row r="87" ht="12.75">
      <c r="D87" s="6"/>
    </row>
    <row r="88" ht="12.75">
      <c r="D88" s="6"/>
    </row>
    <row r="89" spans="1:4" ht="12.75">
      <c r="A89" s="11"/>
      <c r="D89" s="6"/>
    </row>
    <row r="90" spans="1:4" ht="12.75">
      <c r="A90" s="11"/>
      <c r="D90" s="6"/>
    </row>
    <row r="91" spans="1:4" ht="12.75">
      <c r="A91" s="11"/>
      <c r="D91" s="6"/>
    </row>
    <row r="92" spans="1:4" ht="12.75">
      <c r="A92" s="11"/>
      <c r="D92" s="6"/>
    </row>
    <row r="93" spans="1:4" ht="12.75">
      <c r="A93" s="11"/>
      <c r="D93" s="6"/>
    </row>
    <row r="94" ht="12.75">
      <c r="D94" s="6"/>
    </row>
    <row r="95" ht="12.75">
      <c r="D95" s="6"/>
    </row>
    <row r="96" ht="12.75">
      <c r="D96" s="6"/>
    </row>
    <row r="97" spans="1:4" ht="12.75">
      <c r="A97" s="11"/>
      <c r="D97" s="6"/>
    </row>
    <row r="98" spans="1:4" ht="12.75">
      <c r="A98" s="11"/>
      <c r="D98" s="6"/>
    </row>
    <row r="99" spans="1:4" ht="12.75">
      <c r="A99" s="11"/>
      <c r="D99" s="6"/>
    </row>
    <row r="100" spans="1:4" ht="12.75">
      <c r="A100" s="11"/>
      <c r="D100" s="6"/>
    </row>
    <row r="101" spans="1:4" ht="12.75">
      <c r="A101" s="11"/>
      <c r="D101" s="6"/>
    </row>
    <row r="102" spans="1:4" ht="12.75">
      <c r="A102" s="11"/>
      <c r="D102" s="6"/>
    </row>
    <row r="103" spans="1:4" ht="12.75">
      <c r="A103" s="11"/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spans="1:4" ht="12.75">
      <c r="A108" s="11"/>
      <c r="D108" s="6"/>
    </row>
    <row r="109" spans="1:4" ht="12.75">
      <c r="A109" s="11"/>
      <c r="D109" s="6"/>
    </row>
    <row r="110" spans="1:4" ht="12.75">
      <c r="A110" s="11"/>
      <c r="D110" s="6"/>
    </row>
    <row r="111" spans="1:4" ht="12.75">
      <c r="A111" s="11"/>
      <c r="D111" s="6"/>
    </row>
    <row r="112" spans="1:4" ht="12.75">
      <c r="A112" s="11"/>
      <c r="D112" s="6"/>
    </row>
    <row r="113" spans="1:4" ht="12.75">
      <c r="A113" s="11"/>
      <c r="D113" s="6"/>
    </row>
    <row r="114" spans="1:4" ht="12.75">
      <c r="A114" s="11"/>
      <c r="D114" s="6"/>
    </row>
    <row r="115" spans="1:4" ht="12.75">
      <c r="A115" s="11"/>
      <c r="D115" s="6"/>
    </row>
    <row r="116" spans="1:4" ht="12.75">
      <c r="A116" s="11"/>
      <c r="D116" s="6"/>
    </row>
    <row r="117" spans="1:4" ht="12.75">
      <c r="A117" s="11"/>
      <c r="D117" s="6"/>
    </row>
    <row r="118" spans="1:4" ht="12.75">
      <c r="A118" s="11"/>
      <c r="D118" s="6"/>
    </row>
    <row r="119" ht="12.75">
      <c r="D119" s="6"/>
    </row>
    <row r="120" spans="1:4" ht="12.75">
      <c r="A120" s="11"/>
      <c r="D120" s="6"/>
    </row>
    <row r="121" spans="1:4" ht="12.75">
      <c r="A121" s="11"/>
      <c r="D121" s="6"/>
    </row>
    <row r="122" spans="1:4" ht="12.75">
      <c r="A122" s="11"/>
      <c r="D122" s="6"/>
    </row>
    <row r="123" ht="12.75">
      <c r="D123" s="6"/>
    </row>
    <row r="124" spans="1:4" ht="12.75">
      <c r="A124" s="11"/>
      <c r="D124" s="6"/>
    </row>
    <row r="125" spans="1:4" ht="12.75">
      <c r="A125" s="11"/>
      <c r="D125" s="6"/>
    </row>
    <row r="126" ht="12.75">
      <c r="D126" s="6"/>
    </row>
    <row r="127" spans="1:4" ht="12.75">
      <c r="A127" s="11"/>
      <c r="D127" s="6"/>
    </row>
    <row r="128" spans="1:4" ht="12.75">
      <c r="A128" s="11"/>
      <c r="D128" s="6"/>
    </row>
    <row r="129" spans="1:4" ht="12.75">
      <c r="A129" s="11"/>
      <c r="D129" s="6"/>
    </row>
    <row r="130" ht="12.75">
      <c r="D130" s="6"/>
    </row>
    <row r="131" spans="1:4" ht="12.75">
      <c r="A131" s="11"/>
      <c r="D131" s="6"/>
    </row>
    <row r="132" spans="1:4" ht="12.75">
      <c r="A132" s="11"/>
      <c r="D132" s="6"/>
    </row>
    <row r="133" ht="12.75">
      <c r="D133" s="6"/>
    </row>
    <row r="134" spans="1:4" ht="12.75">
      <c r="A134" s="11"/>
      <c r="D134" s="6"/>
    </row>
    <row r="135" spans="1:4" ht="12.75">
      <c r="A135" s="11"/>
      <c r="D135" s="6"/>
    </row>
    <row r="136" spans="1:4" ht="12.75">
      <c r="A136" s="11"/>
      <c r="D136" s="6"/>
    </row>
    <row r="137" spans="1:4" ht="12.75">
      <c r="A137" s="11"/>
      <c r="D137" s="6"/>
    </row>
    <row r="138" spans="1:4" ht="12.75">
      <c r="A138" s="11"/>
      <c r="D138" s="6"/>
    </row>
    <row r="139" spans="1:4" ht="12.75">
      <c r="A139" s="11"/>
      <c r="D139" s="6"/>
    </row>
    <row r="140" spans="1:4" ht="12.75">
      <c r="A140" s="11"/>
      <c r="D140" s="6"/>
    </row>
    <row r="141" spans="1:4" ht="12.75">
      <c r="A141" s="11"/>
      <c r="D141" s="6"/>
    </row>
    <row r="142" spans="1:4" ht="12.75">
      <c r="A142" s="11"/>
      <c r="D142" s="6"/>
    </row>
    <row r="143" spans="1:4" ht="12.75">
      <c r="A143" s="11"/>
      <c r="D143" s="6"/>
    </row>
    <row r="144" spans="1:4" ht="12.75">
      <c r="A144" s="11"/>
      <c r="D144" s="6"/>
    </row>
    <row r="145" spans="1:4" ht="12.75">
      <c r="A145" s="11"/>
      <c r="D145" s="6"/>
    </row>
    <row r="146" spans="1:4" ht="12.75">
      <c r="A146" s="11"/>
      <c r="D146" s="6"/>
    </row>
    <row r="147" ht="12.75">
      <c r="D147" s="6"/>
    </row>
    <row r="148" spans="1:4" ht="12.75">
      <c r="A148" s="11"/>
      <c r="D148" s="6"/>
    </row>
    <row r="149" spans="1:4" ht="12.75">
      <c r="A149" s="11"/>
      <c r="D149" s="6"/>
    </row>
    <row r="150" spans="1:4" ht="12.75">
      <c r="A150" s="11"/>
      <c r="D150" s="6"/>
    </row>
    <row r="151" spans="1:4" ht="12.75">
      <c r="A151" s="11"/>
      <c r="D151" s="6"/>
    </row>
    <row r="152" spans="1:4" ht="12.75">
      <c r="A152" s="11"/>
      <c r="D152" s="6"/>
    </row>
    <row r="153" spans="1:4" ht="12.75">
      <c r="A153" s="11"/>
      <c r="D153" s="6"/>
    </row>
    <row r="154" spans="1:4" ht="12.75">
      <c r="A154" s="11"/>
      <c r="D154" s="6"/>
    </row>
    <row r="155" spans="1:4" ht="12.75">
      <c r="A155" s="11"/>
      <c r="D155" s="6"/>
    </row>
    <row r="156" spans="1:4" ht="12.75">
      <c r="A156" s="11"/>
      <c r="D156" s="6"/>
    </row>
    <row r="157" spans="1:4" ht="12.75">
      <c r="A157" s="11"/>
      <c r="D157" s="6"/>
    </row>
    <row r="158" ht="12.75">
      <c r="D158" s="6"/>
    </row>
    <row r="159" spans="1:4" ht="12.75">
      <c r="A159" s="11"/>
      <c r="D159" s="6"/>
    </row>
    <row r="160" ht="12.75">
      <c r="D160" s="6"/>
    </row>
    <row r="161" ht="12.75">
      <c r="D161" s="6"/>
    </row>
    <row r="162" spans="1:4" ht="12.75">
      <c r="A162" s="11"/>
      <c r="D162" s="6"/>
    </row>
    <row r="163" ht="12.75">
      <c r="D163" s="6"/>
    </row>
    <row r="164" ht="12.75">
      <c r="D164" s="6"/>
    </row>
    <row r="165" spans="1:4" ht="12.75">
      <c r="A165" s="11"/>
      <c r="D165" s="6"/>
    </row>
    <row r="166" spans="1:4" ht="12.75">
      <c r="A166" s="11"/>
      <c r="D166" s="6"/>
    </row>
    <row r="167" ht="12.75">
      <c r="D167" s="6"/>
    </row>
    <row r="168" spans="1:4" ht="12.75">
      <c r="A168" s="11"/>
      <c r="D168" s="6"/>
    </row>
    <row r="169" spans="1:4" ht="12.75">
      <c r="A169" s="11"/>
      <c r="D169" s="6"/>
    </row>
    <row r="170" spans="1:4" ht="12.75">
      <c r="A170" s="11"/>
      <c r="D170" s="6"/>
    </row>
    <row r="171" spans="1:4" ht="12.75">
      <c r="A171" s="11"/>
      <c r="D171" s="6"/>
    </row>
    <row r="172" spans="1:4" ht="12.75">
      <c r="A172" s="11"/>
      <c r="D172" s="6"/>
    </row>
    <row r="173" spans="1:4" ht="12.75">
      <c r="A173" s="11"/>
      <c r="D173" s="6"/>
    </row>
    <row r="174" ht="12.75">
      <c r="D174" s="6"/>
    </row>
    <row r="175" spans="1:4" ht="12.75">
      <c r="A175" s="11"/>
      <c r="D175" s="6"/>
    </row>
    <row r="176" spans="1:4" ht="12.75">
      <c r="A176" s="11"/>
      <c r="D176" s="6"/>
    </row>
    <row r="177" spans="1:4" ht="12.75">
      <c r="A177" s="11"/>
      <c r="D177" s="6"/>
    </row>
    <row r="178" spans="1:4" ht="12.75">
      <c r="A178" s="11"/>
      <c r="D178" s="6"/>
    </row>
    <row r="179" spans="1:4" ht="12.75">
      <c r="A179" s="11"/>
      <c r="D179" s="6"/>
    </row>
    <row r="180" spans="1:4" ht="12.75">
      <c r="A180" s="11"/>
      <c r="D180" s="6"/>
    </row>
    <row r="181" spans="1:4" ht="12.75">
      <c r="A181" s="11"/>
      <c r="D181" s="6"/>
    </row>
    <row r="182" spans="1:4" ht="12.75">
      <c r="A182" s="11"/>
      <c r="D182" s="6"/>
    </row>
    <row r="183" spans="1:4" ht="12.75">
      <c r="A183" s="11"/>
      <c r="D183" s="6"/>
    </row>
    <row r="184" spans="1:5" ht="12.75">
      <c r="A184" s="16"/>
      <c r="B184" s="13"/>
      <c r="C184" s="13"/>
      <c r="D184" s="17"/>
      <c r="E184" s="18"/>
    </row>
    <row r="185" ht="12.75">
      <c r="C185" s="15"/>
    </row>
    <row r="186" ht="12.75">
      <c r="C186" s="15"/>
    </row>
    <row r="187" ht="12.75">
      <c r="C187" s="15"/>
    </row>
    <row r="188" spans="1:3" ht="12.75">
      <c r="A188" s="19"/>
      <c r="C188" s="15"/>
    </row>
    <row r="189" ht="12.75">
      <c r="C189" s="15"/>
    </row>
    <row r="190" spans="2:3" ht="12.75">
      <c r="B190" s="2"/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spans="2:3" ht="12.75">
      <c r="B218" s="13"/>
      <c r="C218" s="15"/>
    </row>
    <row r="219" spans="2:3" ht="12.75">
      <c r="B219" s="20"/>
      <c r="C219" s="21"/>
    </row>
    <row r="220" ht="12.75">
      <c r="C220" s="7"/>
    </row>
    <row r="221" ht="12.75">
      <c r="C221" s="7"/>
    </row>
    <row r="222" ht="12.75">
      <c r="C222" s="7"/>
    </row>
    <row r="223" ht="12.75">
      <c r="C223" s="7"/>
    </row>
    <row r="224" ht="12.75">
      <c r="C224" s="7"/>
    </row>
    <row r="225" ht="12.75">
      <c r="C225" s="7"/>
    </row>
    <row r="226" ht="12.75">
      <c r="C226" s="7"/>
    </row>
    <row r="227" ht="12.75">
      <c r="C227" s="7"/>
    </row>
    <row r="228" ht="12.75">
      <c r="C228" s="7"/>
    </row>
    <row r="229" ht="12.75">
      <c r="C229" s="7"/>
    </row>
    <row r="230" ht="12.75">
      <c r="C230" s="7"/>
    </row>
    <row r="231" ht="12.75">
      <c r="C231" s="7"/>
    </row>
    <row r="232" ht="12.75">
      <c r="C232" s="7"/>
    </row>
    <row r="233" ht="12.75">
      <c r="C233" s="7"/>
    </row>
    <row r="234" ht="12.75">
      <c r="C234" s="7"/>
    </row>
    <row r="235" ht="12.75">
      <c r="C235" s="7"/>
    </row>
    <row r="236" ht="12.75">
      <c r="C236" s="7"/>
    </row>
    <row r="237" ht="12.75">
      <c r="C237" s="7"/>
    </row>
    <row r="238" ht="12.75">
      <c r="C238" s="7"/>
    </row>
    <row r="239" ht="12.75">
      <c r="C239" s="7"/>
    </row>
    <row r="240" ht="12.75">
      <c r="C240" s="7"/>
    </row>
    <row r="241" ht="12.75">
      <c r="C241" s="7"/>
    </row>
    <row r="242" ht="12.75">
      <c r="C242" s="7"/>
    </row>
    <row r="243" spans="2:3" ht="12.75">
      <c r="B243" s="1"/>
      <c r="C243" s="14"/>
    </row>
    <row r="244" ht="12.75">
      <c r="B244" s="1"/>
    </row>
    <row r="245" ht="12.75">
      <c r="B245" s="1"/>
    </row>
  </sheetData>
  <sheetProtection/>
  <conditionalFormatting sqref="D10:D27">
    <cfRule type="cellIs" priority="1" dxfId="0" operator="notBetween" stopIfTrue="1">
      <formula>-3</formula>
      <formula>3</formula>
    </cfRule>
  </conditionalFormatting>
  <dataValidations count="2">
    <dataValidation type="list" allowBlank="1" showInputMessage="1" showErrorMessage="1" sqref="D40">
      <formula1>"0, 1, 2"</formula1>
    </dataValidation>
    <dataValidation type="list" allowBlank="1" showInputMessage="1" showErrorMessage="1" sqref="E41">
      <formula1>"10,5,1,0.5,0.1,0.05,0.01"</formula1>
    </dataValidation>
  </dataValidations>
  <printOptions/>
  <pageMargins left="0.75" right="0.75" top="1" bottom="1" header="0.5" footer="0.5"/>
  <pageSetup fitToHeight="1" fitToWidth="1" horizontalDpi="300" verticalDpi="300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75"/>
  <sheetViews>
    <sheetView zoomScale="80" zoomScaleNormal="80" zoomScalePageLayoutView="0" workbookViewId="0" topLeftCell="A1">
      <selection activeCell="A1" sqref="A1"/>
    </sheetView>
  </sheetViews>
  <sheetFormatPr defaultColWidth="8.8515625" defaultRowHeight="12.75"/>
  <cols>
    <col min="1" max="1" width="28.421875" style="0" customWidth="1"/>
    <col min="2" max="3" width="6.7109375" style="0" customWidth="1"/>
    <col min="4" max="4" width="13.00390625" style="0" bestFit="1" customWidth="1"/>
    <col min="5" max="32" width="6.00390625" style="0" customWidth="1"/>
    <col min="33" max="35" width="6.00390625" style="47" customWidth="1"/>
  </cols>
  <sheetData>
    <row r="1" ht="20.25">
      <c r="A1" s="3" t="s">
        <v>47</v>
      </c>
    </row>
    <row r="3" ht="18">
      <c r="A3" s="4" t="s">
        <v>21</v>
      </c>
    </row>
    <row r="4" spans="1:3" ht="12.75">
      <c r="A4" t="s">
        <v>1</v>
      </c>
      <c r="B4" s="56">
        <v>233</v>
      </c>
      <c r="C4" s="45" t="s">
        <v>48</v>
      </c>
    </row>
    <row r="5" spans="1:3" ht="12.75">
      <c r="A5" t="s">
        <v>20</v>
      </c>
      <c r="B5" s="56">
        <v>8</v>
      </c>
      <c r="C5" s="45" t="s">
        <v>49</v>
      </c>
    </row>
    <row r="6" spans="1:3" ht="12.75">
      <c r="A6" t="s">
        <v>2</v>
      </c>
      <c r="B6" s="5"/>
      <c r="C6" s="5"/>
    </row>
    <row r="7" spans="1:3" ht="12.75">
      <c r="A7" t="s">
        <v>4</v>
      </c>
      <c r="B7" s="5">
        <f>B4+B5</f>
        <v>241</v>
      </c>
      <c r="C7" s="5"/>
    </row>
    <row r="8" spans="1:3" ht="12.75">
      <c r="A8" t="s">
        <v>5</v>
      </c>
      <c r="B8" s="5">
        <f>B4-B5</f>
        <v>225</v>
      </c>
      <c r="C8" s="5"/>
    </row>
    <row r="9" spans="1:3" ht="12.75">
      <c r="A9" t="s">
        <v>7</v>
      </c>
      <c r="B9" s="5"/>
      <c r="C9" s="5"/>
    </row>
    <row r="10" spans="1:3" ht="12.75">
      <c r="A10" t="s">
        <v>4</v>
      </c>
      <c r="B10" s="5">
        <f>B4+(2*B5)</f>
        <v>249</v>
      </c>
      <c r="C10" s="5"/>
    </row>
    <row r="11" spans="1:3" ht="12.75">
      <c r="A11" t="s">
        <v>5</v>
      </c>
      <c r="B11" s="5">
        <f>B4-(2*B5)</f>
        <v>217</v>
      </c>
      <c r="C11" s="5"/>
    </row>
    <row r="12" spans="1:3" ht="12.75">
      <c r="A12" t="s">
        <v>11</v>
      </c>
      <c r="B12" s="5"/>
      <c r="C12" s="5"/>
    </row>
    <row r="13" spans="1:3" ht="12.75">
      <c r="A13" t="s">
        <v>4</v>
      </c>
      <c r="B13" s="5">
        <f>B4+(3*B5)</f>
        <v>257</v>
      </c>
      <c r="C13" s="5"/>
    </row>
    <row r="14" spans="1:3" ht="12.75">
      <c r="A14" t="s">
        <v>5</v>
      </c>
      <c r="B14" s="5">
        <f>B4-(3*B5)</f>
        <v>209</v>
      </c>
      <c r="C14" s="5"/>
    </row>
    <row r="15" spans="2:3" ht="12.75">
      <c r="B15" s="7"/>
      <c r="C15" s="5"/>
    </row>
    <row r="16" spans="1:3" ht="12.75">
      <c r="A16" t="s">
        <v>78</v>
      </c>
      <c r="B16" s="49">
        <v>5</v>
      </c>
      <c r="C16" s="45" t="s">
        <v>77</v>
      </c>
    </row>
    <row r="17" spans="1:3" ht="12.75">
      <c r="A17" t="s">
        <v>75</v>
      </c>
      <c r="B17" s="6">
        <f>CEILING($B$4+3.8*$B$5,B16)</f>
        <v>265</v>
      </c>
      <c r="C17" s="5"/>
    </row>
    <row r="18" spans="1:2" ht="12.75">
      <c r="A18" t="s">
        <v>76</v>
      </c>
      <c r="B18" s="6">
        <f>FLOOR($B$4-3.8*$B$5,B16)</f>
        <v>200</v>
      </c>
    </row>
    <row r="19" ht="18">
      <c r="A19" s="4"/>
    </row>
    <row r="20" spans="2:3" ht="12.75">
      <c r="B20" s="5"/>
      <c r="C20" s="5"/>
    </row>
    <row r="21" spans="2:4" ht="12.75">
      <c r="B21" s="6"/>
      <c r="C21" s="5"/>
      <c r="D21" t="s">
        <v>50</v>
      </c>
    </row>
    <row r="22" spans="2:3" ht="12.75">
      <c r="B22" s="6"/>
      <c r="C22" s="5"/>
    </row>
    <row r="23" spans="2:4" ht="12.75">
      <c r="B23" s="6"/>
      <c r="C23" s="5"/>
      <c r="D23" s="1" t="s">
        <v>3</v>
      </c>
    </row>
    <row r="24" spans="2:35" ht="12.75">
      <c r="B24" s="6"/>
      <c r="C24" s="5"/>
      <c r="D24" s="13" t="s">
        <v>24</v>
      </c>
      <c r="E24" s="44">
        <v>1</v>
      </c>
      <c r="F24" s="44">
        <v>2</v>
      </c>
      <c r="G24" s="44">
        <v>3</v>
      </c>
      <c r="H24" s="44">
        <v>4</v>
      </c>
      <c r="I24" s="44">
        <v>5</v>
      </c>
      <c r="J24" s="44">
        <v>6</v>
      </c>
      <c r="K24" s="44">
        <v>7</v>
      </c>
      <c r="L24" s="44">
        <v>8</v>
      </c>
      <c r="M24" s="44">
        <v>9</v>
      </c>
      <c r="N24" s="44">
        <v>10</v>
      </c>
      <c r="O24" s="44">
        <v>11</v>
      </c>
      <c r="P24" s="44">
        <v>12</v>
      </c>
      <c r="Q24" s="44">
        <v>13</v>
      </c>
      <c r="R24" s="44">
        <v>14</v>
      </c>
      <c r="S24" s="44">
        <v>15</v>
      </c>
      <c r="T24" s="44">
        <v>16</v>
      </c>
      <c r="U24" s="44">
        <v>17</v>
      </c>
      <c r="V24" s="44">
        <v>18</v>
      </c>
      <c r="W24" s="44">
        <v>19</v>
      </c>
      <c r="X24" s="44">
        <v>20</v>
      </c>
      <c r="Y24" s="44">
        <v>21</v>
      </c>
      <c r="Z24" s="44">
        <v>22</v>
      </c>
      <c r="AA24" s="44">
        <v>23</v>
      </c>
      <c r="AB24" s="44">
        <v>24</v>
      </c>
      <c r="AC24" s="44">
        <v>25</v>
      </c>
      <c r="AD24" s="44">
        <v>26</v>
      </c>
      <c r="AE24" s="44">
        <v>27</v>
      </c>
      <c r="AF24" s="44">
        <v>28</v>
      </c>
      <c r="AG24" s="48">
        <v>29</v>
      </c>
      <c r="AH24" s="48">
        <v>30</v>
      </c>
      <c r="AI24" s="48">
        <v>31</v>
      </c>
    </row>
    <row r="25" spans="2:35" ht="12.75">
      <c r="B25" s="6"/>
      <c r="C25" s="5"/>
      <c r="D25" t="s">
        <v>6</v>
      </c>
      <c r="E25" s="5">
        <f>B4</f>
        <v>233</v>
      </c>
      <c r="F25" s="5">
        <f aca="true" t="shared" si="0" ref="F25:F31">E25</f>
        <v>233</v>
      </c>
      <c r="G25" s="5">
        <f aca="true" t="shared" si="1" ref="G25:AI31">F25</f>
        <v>233</v>
      </c>
      <c r="H25" s="5">
        <f t="shared" si="1"/>
        <v>233</v>
      </c>
      <c r="I25" s="5">
        <f t="shared" si="1"/>
        <v>233</v>
      </c>
      <c r="J25" s="5">
        <f t="shared" si="1"/>
        <v>233</v>
      </c>
      <c r="K25" s="5">
        <f t="shared" si="1"/>
        <v>233</v>
      </c>
      <c r="L25" s="5">
        <f t="shared" si="1"/>
        <v>233</v>
      </c>
      <c r="M25" s="5">
        <f t="shared" si="1"/>
        <v>233</v>
      </c>
      <c r="N25" s="5">
        <f t="shared" si="1"/>
        <v>233</v>
      </c>
      <c r="O25" s="5">
        <f t="shared" si="1"/>
        <v>233</v>
      </c>
      <c r="P25" s="5">
        <f t="shared" si="1"/>
        <v>233</v>
      </c>
      <c r="Q25" s="5">
        <f t="shared" si="1"/>
        <v>233</v>
      </c>
      <c r="R25" s="5">
        <f t="shared" si="1"/>
        <v>233</v>
      </c>
      <c r="S25" s="5">
        <f t="shared" si="1"/>
        <v>233</v>
      </c>
      <c r="T25" s="5">
        <f t="shared" si="1"/>
        <v>233</v>
      </c>
      <c r="U25" s="5">
        <f t="shared" si="1"/>
        <v>233</v>
      </c>
      <c r="V25" s="5">
        <f t="shared" si="1"/>
        <v>233</v>
      </c>
      <c r="W25" s="5">
        <f t="shared" si="1"/>
        <v>233</v>
      </c>
      <c r="X25" s="5">
        <f t="shared" si="1"/>
        <v>233</v>
      </c>
      <c r="Y25" s="5">
        <f t="shared" si="1"/>
        <v>233</v>
      </c>
      <c r="Z25" s="5">
        <f t="shared" si="1"/>
        <v>233</v>
      </c>
      <c r="AA25" s="5">
        <f t="shared" si="1"/>
        <v>233</v>
      </c>
      <c r="AB25" s="5">
        <f t="shared" si="1"/>
        <v>233</v>
      </c>
      <c r="AC25" s="5">
        <f t="shared" si="1"/>
        <v>233</v>
      </c>
      <c r="AD25" s="5">
        <f t="shared" si="1"/>
        <v>233</v>
      </c>
      <c r="AE25" s="5">
        <f t="shared" si="1"/>
        <v>233</v>
      </c>
      <c r="AF25" s="5">
        <f t="shared" si="1"/>
        <v>233</v>
      </c>
      <c r="AG25" s="57">
        <f t="shared" si="1"/>
        <v>233</v>
      </c>
      <c r="AH25" s="57">
        <f t="shared" si="1"/>
        <v>233</v>
      </c>
      <c r="AI25" s="57">
        <f t="shared" si="1"/>
        <v>233</v>
      </c>
    </row>
    <row r="26" spans="2:35" ht="12.75">
      <c r="B26" s="6"/>
      <c r="C26" s="5"/>
      <c r="D26" t="s">
        <v>8</v>
      </c>
      <c r="E26" s="5">
        <f>B7</f>
        <v>241</v>
      </c>
      <c r="F26" s="5">
        <f t="shared" si="0"/>
        <v>241</v>
      </c>
      <c r="G26" s="5">
        <f aca="true" t="shared" si="2" ref="G26:U26">F26</f>
        <v>241</v>
      </c>
      <c r="H26" s="5">
        <f t="shared" si="2"/>
        <v>241</v>
      </c>
      <c r="I26" s="5">
        <f t="shared" si="2"/>
        <v>241</v>
      </c>
      <c r="J26" s="5">
        <f t="shared" si="2"/>
        <v>241</v>
      </c>
      <c r="K26" s="5">
        <f t="shared" si="2"/>
        <v>241</v>
      </c>
      <c r="L26" s="5">
        <f t="shared" si="2"/>
        <v>241</v>
      </c>
      <c r="M26" s="5">
        <f t="shared" si="2"/>
        <v>241</v>
      </c>
      <c r="N26" s="5">
        <f t="shared" si="2"/>
        <v>241</v>
      </c>
      <c r="O26" s="5">
        <f t="shared" si="2"/>
        <v>241</v>
      </c>
      <c r="P26" s="5">
        <f t="shared" si="2"/>
        <v>241</v>
      </c>
      <c r="Q26" s="5">
        <f t="shared" si="2"/>
        <v>241</v>
      </c>
      <c r="R26" s="5">
        <f t="shared" si="2"/>
        <v>241</v>
      </c>
      <c r="S26" s="5">
        <f t="shared" si="2"/>
        <v>241</v>
      </c>
      <c r="T26" s="5">
        <f t="shared" si="2"/>
        <v>241</v>
      </c>
      <c r="U26" s="5">
        <f t="shared" si="2"/>
        <v>241</v>
      </c>
      <c r="V26" s="5">
        <f t="shared" si="1"/>
        <v>241</v>
      </c>
      <c r="W26" s="5">
        <f t="shared" si="1"/>
        <v>241</v>
      </c>
      <c r="X26" s="5">
        <f t="shared" si="1"/>
        <v>241</v>
      </c>
      <c r="Y26" s="5">
        <f t="shared" si="1"/>
        <v>241</v>
      </c>
      <c r="Z26" s="5">
        <f t="shared" si="1"/>
        <v>241</v>
      </c>
      <c r="AA26" s="5">
        <f t="shared" si="1"/>
        <v>241</v>
      </c>
      <c r="AB26" s="5">
        <f t="shared" si="1"/>
        <v>241</v>
      </c>
      <c r="AC26" s="5">
        <f t="shared" si="1"/>
        <v>241</v>
      </c>
      <c r="AD26" s="5">
        <f t="shared" si="1"/>
        <v>241</v>
      </c>
      <c r="AE26" s="5">
        <f t="shared" si="1"/>
        <v>241</v>
      </c>
      <c r="AF26" s="5">
        <f t="shared" si="1"/>
        <v>241</v>
      </c>
      <c r="AG26" s="57">
        <f t="shared" si="1"/>
        <v>241</v>
      </c>
      <c r="AH26" s="57">
        <f t="shared" si="1"/>
        <v>241</v>
      </c>
      <c r="AI26" s="57">
        <f t="shared" si="1"/>
        <v>241</v>
      </c>
    </row>
    <row r="27" spans="2:35" ht="12.75">
      <c r="B27" s="6"/>
      <c r="C27" s="5"/>
      <c r="D27" t="s">
        <v>9</v>
      </c>
      <c r="E27" s="5">
        <f>B8</f>
        <v>225</v>
      </c>
      <c r="F27" s="5">
        <f t="shared" si="0"/>
        <v>225</v>
      </c>
      <c r="G27" s="5">
        <f t="shared" si="1"/>
        <v>225</v>
      </c>
      <c r="H27" s="5">
        <f t="shared" si="1"/>
        <v>225</v>
      </c>
      <c r="I27" s="5">
        <f t="shared" si="1"/>
        <v>225</v>
      </c>
      <c r="J27" s="5">
        <f t="shared" si="1"/>
        <v>225</v>
      </c>
      <c r="K27" s="5">
        <f t="shared" si="1"/>
        <v>225</v>
      </c>
      <c r="L27" s="5">
        <f t="shared" si="1"/>
        <v>225</v>
      </c>
      <c r="M27" s="5">
        <f t="shared" si="1"/>
        <v>225</v>
      </c>
      <c r="N27" s="5">
        <f t="shared" si="1"/>
        <v>225</v>
      </c>
      <c r="O27" s="5">
        <f t="shared" si="1"/>
        <v>225</v>
      </c>
      <c r="P27" s="5">
        <f t="shared" si="1"/>
        <v>225</v>
      </c>
      <c r="Q27" s="5">
        <f t="shared" si="1"/>
        <v>225</v>
      </c>
      <c r="R27" s="5">
        <f t="shared" si="1"/>
        <v>225</v>
      </c>
      <c r="S27" s="5">
        <f t="shared" si="1"/>
        <v>225</v>
      </c>
      <c r="T27" s="5">
        <f t="shared" si="1"/>
        <v>225</v>
      </c>
      <c r="U27" s="5">
        <f t="shared" si="1"/>
        <v>225</v>
      </c>
      <c r="V27" s="5">
        <f t="shared" si="1"/>
        <v>225</v>
      </c>
      <c r="W27" s="5">
        <f t="shared" si="1"/>
        <v>225</v>
      </c>
      <c r="X27" s="5">
        <f t="shared" si="1"/>
        <v>225</v>
      </c>
      <c r="Y27" s="5">
        <f t="shared" si="1"/>
        <v>225</v>
      </c>
      <c r="Z27" s="5">
        <f t="shared" si="1"/>
        <v>225</v>
      </c>
      <c r="AA27" s="5">
        <f t="shared" si="1"/>
        <v>225</v>
      </c>
      <c r="AB27" s="5">
        <f t="shared" si="1"/>
        <v>225</v>
      </c>
      <c r="AC27" s="5">
        <f t="shared" si="1"/>
        <v>225</v>
      </c>
      <c r="AD27" s="5">
        <f t="shared" si="1"/>
        <v>225</v>
      </c>
      <c r="AE27" s="5">
        <f t="shared" si="1"/>
        <v>225</v>
      </c>
      <c r="AF27" s="5">
        <f t="shared" si="1"/>
        <v>225</v>
      </c>
      <c r="AG27" s="57">
        <f t="shared" si="1"/>
        <v>225</v>
      </c>
      <c r="AH27" s="57">
        <f t="shared" si="1"/>
        <v>225</v>
      </c>
      <c r="AI27" s="57">
        <f t="shared" si="1"/>
        <v>225</v>
      </c>
    </row>
    <row r="28" spans="2:35" ht="12.75">
      <c r="B28" s="6"/>
      <c r="C28" s="5"/>
      <c r="D28" t="s">
        <v>10</v>
      </c>
      <c r="E28" s="5">
        <f>B10</f>
        <v>249</v>
      </c>
      <c r="F28" s="5">
        <f t="shared" si="0"/>
        <v>249</v>
      </c>
      <c r="G28" s="5">
        <f t="shared" si="1"/>
        <v>249</v>
      </c>
      <c r="H28" s="5">
        <f t="shared" si="1"/>
        <v>249</v>
      </c>
      <c r="I28" s="5">
        <f t="shared" si="1"/>
        <v>249</v>
      </c>
      <c r="J28" s="5">
        <f t="shared" si="1"/>
        <v>249</v>
      </c>
      <c r="K28" s="5">
        <f t="shared" si="1"/>
        <v>249</v>
      </c>
      <c r="L28" s="5">
        <f t="shared" si="1"/>
        <v>249</v>
      </c>
      <c r="M28" s="5">
        <f t="shared" si="1"/>
        <v>249</v>
      </c>
      <c r="N28" s="5">
        <f t="shared" si="1"/>
        <v>249</v>
      </c>
      <c r="O28" s="5">
        <f t="shared" si="1"/>
        <v>249</v>
      </c>
      <c r="P28" s="5">
        <f t="shared" si="1"/>
        <v>249</v>
      </c>
      <c r="Q28" s="5">
        <f t="shared" si="1"/>
        <v>249</v>
      </c>
      <c r="R28" s="5">
        <f t="shared" si="1"/>
        <v>249</v>
      </c>
      <c r="S28" s="5">
        <f t="shared" si="1"/>
        <v>249</v>
      </c>
      <c r="T28" s="5">
        <f t="shared" si="1"/>
        <v>249</v>
      </c>
      <c r="U28" s="5">
        <f t="shared" si="1"/>
        <v>249</v>
      </c>
      <c r="V28" s="5">
        <f t="shared" si="1"/>
        <v>249</v>
      </c>
      <c r="W28" s="5">
        <f t="shared" si="1"/>
        <v>249</v>
      </c>
      <c r="X28" s="5">
        <f t="shared" si="1"/>
        <v>249</v>
      </c>
      <c r="Y28" s="5">
        <f t="shared" si="1"/>
        <v>249</v>
      </c>
      <c r="Z28" s="5">
        <f t="shared" si="1"/>
        <v>249</v>
      </c>
      <c r="AA28" s="5">
        <f t="shared" si="1"/>
        <v>249</v>
      </c>
      <c r="AB28" s="5">
        <f t="shared" si="1"/>
        <v>249</v>
      </c>
      <c r="AC28" s="5">
        <f t="shared" si="1"/>
        <v>249</v>
      </c>
      <c r="AD28" s="5">
        <f t="shared" si="1"/>
        <v>249</v>
      </c>
      <c r="AE28" s="5">
        <f t="shared" si="1"/>
        <v>249</v>
      </c>
      <c r="AF28" s="5">
        <f t="shared" si="1"/>
        <v>249</v>
      </c>
      <c r="AG28" s="57">
        <f t="shared" si="1"/>
        <v>249</v>
      </c>
      <c r="AH28" s="57">
        <f t="shared" si="1"/>
        <v>249</v>
      </c>
      <c r="AI28" s="57">
        <f t="shared" si="1"/>
        <v>249</v>
      </c>
    </row>
    <row r="29" spans="2:35" ht="12.75">
      <c r="B29" s="6"/>
      <c r="C29" s="5"/>
      <c r="D29" t="s">
        <v>12</v>
      </c>
      <c r="E29" s="5">
        <f>B11</f>
        <v>217</v>
      </c>
      <c r="F29" s="5">
        <f t="shared" si="0"/>
        <v>217</v>
      </c>
      <c r="G29" s="5">
        <f t="shared" si="1"/>
        <v>217</v>
      </c>
      <c r="H29" s="5">
        <f t="shared" si="1"/>
        <v>217</v>
      </c>
      <c r="I29" s="5">
        <f t="shared" si="1"/>
        <v>217</v>
      </c>
      <c r="J29" s="5">
        <f t="shared" si="1"/>
        <v>217</v>
      </c>
      <c r="K29" s="5">
        <f t="shared" si="1"/>
        <v>217</v>
      </c>
      <c r="L29" s="5">
        <f t="shared" si="1"/>
        <v>217</v>
      </c>
      <c r="M29" s="5">
        <f t="shared" si="1"/>
        <v>217</v>
      </c>
      <c r="N29" s="5">
        <f t="shared" si="1"/>
        <v>217</v>
      </c>
      <c r="O29" s="5">
        <f t="shared" si="1"/>
        <v>217</v>
      </c>
      <c r="P29" s="5">
        <f t="shared" si="1"/>
        <v>217</v>
      </c>
      <c r="Q29" s="5">
        <f t="shared" si="1"/>
        <v>217</v>
      </c>
      <c r="R29" s="5">
        <f t="shared" si="1"/>
        <v>217</v>
      </c>
      <c r="S29" s="5">
        <f t="shared" si="1"/>
        <v>217</v>
      </c>
      <c r="T29" s="5">
        <f t="shared" si="1"/>
        <v>217</v>
      </c>
      <c r="U29" s="5">
        <f t="shared" si="1"/>
        <v>217</v>
      </c>
      <c r="V29" s="5">
        <f t="shared" si="1"/>
        <v>217</v>
      </c>
      <c r="W29" s="5">
        <f t="shared" si="1"/>
        <v>217</v>
      </c>
      <c r="X29" s="5">
        <f t="shared" si="1"/>
        <v>217</v>
      </c>
      <c r="Y29" s="5">
        <f t="shared" si="1"/>
        <v>217</v>
      </c>
      <c r="Z29" s="5">
        <f t="shared" si="1"/>
        <v>217</v>
      </c>
      <c r="AA29" s="5">
        <f t="shared" si="1"/>
        <v>217</v>
      </c>
      <c r="AB29" s="5">
        <f t="shared" si="1"/>
        <v>217</v>
      </c>
      <c r="AC29" s="5">
        <f t="shared" si="1"/>
        <v>217</v>
      </c>
      <c r="AD29" s="5">
        <f t="shared" si="1"/>
        <v>217</v>
      </c>
      <c r="AE29" s="5">
        <f t="shared" si="1"/>
        <v>217</v>
      </c>
      <c r="AF29" s="5">
        <f t="shared" si="1"/>
        <v>217</v>
      </c>
      <c r="AG29" s="57">
        <f t="shared" si="1"/>
        <v>217</v>
      </c>
      <c r="AH29" s="57">
        <f t="shared" si="1"/>
        <v>217</v>
      </c>
      <c r="AI29" s="57">
        <f t="shared" si="1"/>
        <v>217</v>
      </c>
    </row>
    <row r="30" spans="2:35" ht="12.75">
      <c r="B30" s="6"/>
      <c r="C30" s="5"/>
      <c r="D30" t="s">
        <v>13</v>
      </c>
      <c r="E30" s="5">
        <f>B13</f>
        <v>257</v>
      </c>
      <c r="F30" s="5">
        <f t="shared" si="0"/>
        <v>257</v>
      </c>
      <c r="G30" s="5">
        <f t="shared" si="1"/>
        <v>257</v>
      </c>
      <c r="H30" s="5">
        <f t="shared" si="1"/>
        <v>257</v>
      </c>
      <c r="I30" s="5">
        <f t="shared" si="1"/>
        <v>257</v>
      </c>
      <c r="J30" s="5">
        <f t="shared" si="1"/>
        <v>257</v>
      </c>
      <c r="K30" s="5">
        <f t="shared" si="1"/>
        <v>257</v>
      </c>
      <c r="L30" s="5">
        <f t="shared" si="1"/>
        <v>257</v>
      </c>
      <c r="M30" s="5">
        <f t="shared" si="1"/>
        <v>257</v>
      </c>
      <c r="N30" s="5">
        <f t="shared" si="1"/>
        <v>257</v>
      </c>
      <c r="O30" s="5">
        <f t="shared" si="1"/>
        <v>257</v>
      </c>
      <c r="P30" s="5">
        <f t="shared" si="1"/>
        <v>257</v>
      </c>
      <c r="Q30" s="5">
        <f t="shared" si="1"/>
        <v>257</v>
      </c>
      <c r="R30" s="5">
        <f t="shared" si="1"/>
        <v>257</v>
      </c>
      <c r="S30" s="5">
        <f t="shared" si="1"/>
        <v>257</v>
      </c>
      <c r="T30" s="5">
        <f t="shared" si="1"/>
        <v>257</v>
      </c>
      <c r="U30" s="5">
        <f t="shared" si="1"/>
        <v>257</v>
      </c>
      <c r="V30" s="5">
        <f t="shared" si="1"/>
        <v>257</v>
      </c>
      <c r="W30" s="5">
        <f t="shared" si="1"/>
        <v>257</v>
      </c>
      <c r="X30" s="5">
        <f t="shared" si="1"/>
        <v>257</v>
      </c>
      <c r="Y30" s="5">
        <f t="shared" si="1"/>
        <v>257</v>
      </c>
      <c r="Z30" s="5">
        <f t="shared" si="1"/>
        <v>257</v>
      </c>
      <c r="AA30" s="5">
        <f t="shared" si="1"/>
        <v>257</v>
      </c>
      <c r="AB30" s="5">
        <f t="shared" si="1"/>
        <v>257</v>
      </c>
      <c r="AC30" s="5">
        <f t="shared" si="1"/>
        <v>257</v>
      </c>
      <c r="AD30" s="5">
        <f t="shared" si="1"/>
        <v>257</v>
      </c>
      <c r="AE30" s="5">
        <f t="shared" si="1"/>
        <v>257</v>
      </c>
      <c r="AF30" s="5">
        <f t="shared" si="1"/>
        <v>257</v>
      </c>
      <c r="AG30" s="57">
        <f t="shared" si="1"/>
        <v>257</v>
      </c>
      <c r="AH30" s="57">
        <f t="shared" si="1"/>
        <v>257</v>
      </c>
      <c r="AI30" s="57">
        <f t="shared" si="1"/>
        <v>257</v>
      </c>
    </row>
    <row r="31" spans="4:35" ht="12.75">
      <c r="D31" t="s">
        <v>14</v>
      </c>
      <c r="E31" s="5">
        <f>B14</f>
        <v>209</v>
      </c>
      <c r="F31" s="5">
        <f t="shared" si="0"/>
        <v>209</v>
      </c>
      <c r="G31" s="5">
        <f t="shared" si="1"/>
        <v>209</v>
      </c>
      <c r="H31" s="5">
        <f t="shared" si="1"/>
        <v>209</v>
      </c>
      <c r="I31" s="5">
        <f t="shared" si="1"/>
        <v>209</v>
      </c>
      <c r="J31" s="5">
        <f t="shared" si="1"/>
        <v>209</v>
      </c>
      <c r="K31" s="5">
        <f t="shared" si="1"/>
        <v>209</v>
      </c>
      <c r="L31" s="5">
        <f t="shared" si="1"/>
        <v>209</v>
      </c>
      <c r="M31" s="5">
        <f t="shared" si="1"/>
        <v>209</v>
      </c>
      <c r="N31" s="5">
        <f t="shared" si="1"/>
        <v>209</v>
      </c>
      <c r="O31" s="5">
        <f t="shared" si="1"/>
        <v>209</v>
      </c>
      <c r="P31" s="5">
        <f t="shared" si="1"/>
        <v>209</v>
      </c>
      <c r="Q31" s="5">
        <f t="shared" si="1"/>
        <v>209</v>
      </c>
      <c r="R31" s="5">
        <f t="shared" si="1"/>
        <v>209</v>
      </c>
      <c r="S31" s="5">
        <f t="shared" si="1"/>
        <v>209</v>
      </c>
      <c r="T31" s="5">
        <f t="shared" si="1"/>
        <v>209</v>
      </c>
      <c r="U31" s="5">
        <f t="shared" si="1"/>
        <v>209</v>
      </c>
      <c r="V31" s="5">
        <f t="shared" si="1"/>
        <v>209</v>
      </c>
      <c r="W31" s="5">
        <f t="shared" si="1"/>
        <v>209</v>
      </c>
      <c r="X31" s="5">
        <f t="shared" si="1"/>
        <v>209</v>
      </c>
      <c r="Y31" s="5">
        <f t="shared" si="1"/>
        <v>209</v>
      </c>
      <c r="Z31" s="5">
        <f t="shared" si="1"/>
        <v>209</v>
      </c>
      <c r="AA31" s="5">
        <f t="shared" si="1"/>
        <v>209</v>
      </c>
      <c r="AB31" s="5">
        <f t="shared" si="1"/>
        <v>209</v>
      </c>
      <c r="AC31" s="5">
        <f t="shared" si="1"/>
        <v>209</v>
      </c>
      <c r="AD31" s="5">
        <f t="shared" si="1"/>
        <v>209</v>
      </c>
      <c r="AE31" s="5">
        <f t="shared" si="1"/>
        <v>209</v>
      </c>
      <c r="AF31" s="5">
        <f t="shared" si="1"/>
        <v>209</v>
      </c>
      <c r="AG31" s="57">
        <f t="shared" si="1"/>
        <v>209</v>
      </c>
      <c r="AH31" s="57">
        <f t="shared" si="1"/>
        <v>209</v>
      </c>
      <c r="AI31" s="57">
        <f t="shared" si="1"/>
        <v>209</v>
      </c>
    </row>
    <row r="33" ht="18">
      <c r="A33" s="4"/>
    </row>
    <row r="34" spans="2:3" ht="12.75">
      <c r="B34" s="5"/>
      <c r="C34" s="5"/>
    </row>
    <row r="35" spans="2:8" ht="12.75">
      <c r="B35" s="6"/>
      <c r="C35" s="5"/>
      <c r="E35" s="7"/>
      <c r="F35" s="7"/>
      <c r="G35" s="31"/>
      <c r="H35" s="7"/>
    </row>
    <row r="36" spans="2:8" ht="12.75">
      <c r="B36" s="6"/>
      <c r="C36" s="5"/>
      <c r="E36" s="7"/>
      <c r="F36" s="7"/>
      <c r="G36" s="31"/>
      <c r="H36" s="7"/>
    </row>
    <row r="37" spans="2:8" ht="12.75">
      <c r="B37" s="6"/>
      <c r="C37" s="5"/>
      <c r="D37" s="1"/>
      <c r="E37" s="7"/>
      <c r="F37" s="7"/>
      <c r="G37" s="31"/>
      <c r="H37" s="7"/>
    </row>
    <row r="38" spans="2:8" ht="12.75">
      <c r="B38" s="6"/>
      <c r="C38" s="5"/>
      <c r="E38" s="7"/>
      <c r="F38" s="7"/>
      <c r="G38" s="31"/>
      <c r="H38" s="7"/>
    </row>
    <row r="39" spans="2:8" ht="12.75">
      <c r="B39" s="6"/>
      <c r="C39" s="5"/>
      <c r="E39" s="7"/>
      <c r="F39" s="7"/>
      <c r="G39" s="31"/>
      <c r="H39" s="7"/>
    </row>
    <row r="40" spans="2:8" ht="12.75">
      <c r="B40" s="6"/>
      <c r="C40" s="5"/>
      <c r="E40" s="7"/>
      <c r="F40" s="7"/>
      <c r="G40" s="31"/>
      <c r="H40" s="7"/>
    </row>
    <row r="41" spans="2:8" ht="12.75">
      <c r="B41" s="6"/>
      <c r="C41" s="5"/>
      <c r="E41" s="7"/>
      <c r="F41" s="7"/>
      <c r="G41" s="31"/>
      <c r="H41" s="7"/>
    </row>
    <row r="42" spans="2:8" ht="12.75">
      <c r="B42" s="6"/>
      <c r="C42" s="5"/>
      <c r="E42" s="7"/>
      <c r="F42" s="7"/>
      <c r="G42" s="31"/>
      <c r="H42" s="7"/>
    </row>
    <row r="43" spans="2:6" ht="12.75">
      <c r="B43" s="6"/>
      <c r="C43" s="5"/>
      <c r="E43" s="8"/>
      <c r="F43" s="8"/>
    </row>
    <row r="44" spans="2:6" ht="12.75">
      <c r="B44" s="6"/>
      <c r="C44" s="5"/>
      <c r="E44" s="8"/>
      <c r="F44" s="8"/>
    </row>
    <row r="45" spans="5:6" ht="12.75">
      <c r="E45" s="8"/>
      <c r="F45" s="8"/>
    </row>
    <row r="47" ht="18">
      <c r="A47" s="4"/>
    </row>
    <row r="48" spans="2:3" ht="12.75">
      <c r="B48" s="5"/>
      <c r="C48" s="5"/>
    </row>
    <row r="49" spans="2:3" ht="12.75">
      <c r="B49" s="6"/>
      <c r="C49" s="5"/>
    </row>
    <row r="50" spans="2:3" ht="12.75">
      <c r="B50" s="6"/>
      <c r="C50" s="5"/>
    </row>
    <row r="51" spans="2:4" ht="12.75">
      <c r="B51" s="6"/>
      <c r="C51" s="5"/>
      <c r="D51" s="1"/>
    </row>
    <row r="52" spans="2:6" ht="12.75">
      <c r="B52" s="6"/>
      <c r="C52" s="5"/>
      <c r="E52" s="7"/>
      <c r="F52" s="7"/>
    </row>
    <row r="53" spans="2:6" ht="12.75">
      <c r="B53" s="6"/>
      <c r="C53" s="5"/>
      <c r="E53" s="8"/>
      <c r="F53" s="8"/>
    </row>
    <row r="54" spans="2:6" ht="12.75">
      <c r="B54" s="6"/>
      <c r="C54" s="5"/>
      <c r="E54" s="8"/>
      <c r="F54" s="8"/>
    </row>
    <row r="55" spans="2:6" ht="12.75">
      <c r="B55" s="6"/>
      <c r="C55" s="5"/>
      <c r="E55" s="8"/>
      <c r="F55" s="8"/>
    </row>
    <row r="56" spans="2:6" ht="12.75">
      <c r="B56" s="6"/>
      <c r="C56" s="5"/>
      <c r="E56" s="8"/>
      <c r="F56" s="8"/>
    </row>
    <row r="57" spans="2:6" ht="12.75">
      <c r="B57" s="6"/>
      <c r="C57" s="5"/>
      <c r="E57" s="8"/>
      <c r="F57" s="8"/>
    </row>
    <row r="58" spans="2:6" ht="12.75">
      <c r="B58" s="6"/>
      <c r="C58" s="5"/>
      <c r="E58" s="8"/>
      <c r="F58" s="8"/>
    </row>
    <row r="59" spans="5:6" ht="12.75">
      <c r="E59" s="8"/>
      <c r="F59" s="8"/>
    </row>
    <row r="61" ht="18">
      <c r="A61" s="4"/>
    </row>
    <row r="62" spans="2:3" ht="12.75">
      <c r="B62" s="5"/>
      <c r="C62" s="5"/>
    </row>
    <row r="63" spans="2:3" ht="12.75">
      <c r="B63" s="6"/>
      <c r="C63" s="5"/>
    </row>
    <row r="64" spans="2:3" ht="12.75">
      <c r="B64" s="6"/>
      <c r="C64" s="5"/>
    </row>
    <row r="65" spans="2:4" ht="12.75">
      <c r="B65" s="6"/>
      <c r="C65" s="5"/>
      <c r="D65" s="1"/>
    </row>
    <row r="66" spans="2:6" ht="12.75">
      <c r="B66" s="6"/>
      <c r="C66" s="5"/>
      <c r="E66" s="7"/>
      <c r="F66" s="7"/>
    </row>
    <row r="67" spans="2:6" ht="12.75">
      <c r="B67" s="6"/>
      <c r="C67" s="5"/>
      <c r="E67" s="8"/>
      <c r="F67" s="8"/>
    </row>
    <row r="68" spans="2:6" ht="12.75">
      <c r="B68" s="6"/>
      <c r="C68" s="5"/>
      <c r="E68" s="8"/>
      <c r="F68" s="8"/>
    </row>
    <row r="69" spans="2:6" ht="12.75">
      <c r="B69" s="6"/>
      <c r="C69" s="5"/>
      <c r="E69" s="8"/>
      <c r="F69" s="8"/>
    </row>
    <row r="70" spans="2:6" ht="12.75">
      <c r="B70" s="6"/>
      <c r="C70" s="5"/>
      <c r="E70" s="8"/>
      <c r="F70" s="8"/>
    </row>
    <row r="71" spans="2:6" ht="12.75">
      <c r="B71" s="6"/>
      <c r="C71" s="5"/>
      <c r="E71" s="8"/>
      <c r="F71" s="8"/>
    </row>
    <row r="72" spans="2:6" ht="12.75">
      <c r="B72" s="6"/>
      <c r="C72" s="5"/>
      <c r="E72" s="8"/>
      <c r="F72" s="8"/>
    </row>
    <row r="73" spans="5:6" ht="12.75">
      <c r="E73" s="8"/>
      <c r="F73" s="8"/>
    </row>
    <row r="75" ht="18">
      <c r="A75" s="4"/>
    </row>
    <row r="76" spans="2:3" ht="12.75">
      <c r="B76" s="5"/>
      <c r="C76" s="5"/>
    </row>
    <row r="77" spans="2:3" ht="12.75">
      <c r="B77" s="6"/>
      <c r="C77" s="5"/>
    </row>
    <row r="78" spans="2:3" ht="12.75">
      <c r="B78" s="6"/>
      <c r="C78" s="5"/>
    </row>
    <row r="79" spans="2:4" ht="12.75">
      <c r="B79" s="6"/>
      <c r="C79" s="5"/>
      <c r="D79" s="1"/>
    </row>
    <row r="80" spans="2:6" ht="12.75">
      <c r="B80" s="6"/>
      <c r="C80" s="5"/>
      <c r="E80" s="7"/>
      <c r="F80" s="7"/>
    </row>
    <row r="81" spans="2:6" ht="12.75">
      <c r="B81" s="6"/>
      <c r="C81" s="5"/>
      <c r="E81" s="6"/>
      <c r="F81" s="6"/>
    </row>
    <row r="82" spans="2:6" ht="12.75">
      <c r="B82" s="6"/>
      <c r="C82" s="5"/>
      <c r="E82" s="6"/>
      <c r="F82" s="6"/>
    </row>
    <row r="83" spans="2:6" ht="12.75">
      <c r="B83" s="6"/>
      <c r="C83" s="5"/>
      <c r="E83" s="6"/>
      <c r="F83" s="6"/>
    </row>
    <row r="84" spans="2:6" ht="12.75">
      <c r="B84" s="6"/>
      <c r="C84" s="5"/>
      <c r="E84" s="6"/>
      <c r="F84" s="6"/>
    </row>
    <row r="85" spans="2:6" ht="12.75">
      <c r="B85" s="6"/>
      <c r="C85" s="5"/>
      <c r="E85" s="6"/>
      <c r="F85" s="6"/>
    </row>
    <row r="86" spans="2:6" ht="12.75">
      <c r="B86" s="6"/>
      <c r="C86" s="5"/>
      <c r="E86" s="6"/>
      <c r="F86" s="6"/>
    </row>
    <row r="87" spans="5:6" ht="12.75">
      <c r="E87" s="6"/>
      <c r="F87" s="6"/>
    </row>
    <row r="89" ht="18">
      <c r="A89" s="4"/>
    </row>
    <row r="90" spans="2:3" ht="12.75">
      <c r="B90" s="5"/>
      <c r="C90" s="5"/>
    </row>
    <row r="91" spans="2:3" ht="12.75">
      <c r="B91" s="6"/>
      <c r="C91" s="5"/>
    </row>
    <row r="92" spans="2:3" ht="12.75">
      <c r="B92" s="6"/>
      <c r="C92" s="5"/>
    </row>
    <row r="93" spans="2:4" ht="12.75">
      <c r="B93" s="6"/>
      <c r="C93" s="5"/>
      <c r="D93" s="1"/>
    </row>
    <row r="94" spans="2:6" ht="12.75">
      <c r="B94" s="6"/>
      <c r="C94" s="5"/>
      <c r="E94" s="7"/>
      <c r="F94" s="7"/>
    </row>
    <row r="95" spans="2:6" ht="12.75">
      <c r="B95" s="6"/>
      <c r="C95" s="5"/>
      <c r="E95" s="5"/>
      <c r="F95" s="5"/>
    </row>
    <row r="96" spans="2:6" ht="12.75">
      <c r="B96" s="6"/>
      <c r="C96" s="5"/>
      <c r="E96" s="5"/>
      <c r="F96" s="5"/>
    </row>
    <row r="97" spans="2:6" ht="12.75">
      <c r="B97" s="6"/>
      <c r="C97" s="5"/>
      <c r="E97" s="5"/>
      <c r="F97" s="5"/>
    </row>
    <row r="98" spans="2:6" ht="12.75">
      <c r="B98" s="6"/>
      <c r="C98" s="5"/>
      <c r="E98" s="5"/>
      <c r="F98" s="5"/>
    </row>
    <row r="99" spans="2:6" ht="12.75">
      <c r="B99" s="6"/>
      <c r="C99" s="5"/>
      <c r="E99" s="5"/>
      <c r="F99" s="5"/>
    </row>
    <row r="100" spans="2:6" ht="12.75">
      <c r="B100" s="6"/>
      <c r="C100" s="5"/>
      <c r="E100" s="5"/>
      <c r="F100" s="5"/>
    </row>
    <row r="101" spans="5:6" ht="12.75">
      <c r="E101" s="5"/>
      <c r="F101" s="5"/>
    </row>
    <row r="103" ht="18">
      <c r="A103" s="4"/>
    </row>
    <row r="104" spans="2:3" ht="12.75">
      <c r="B104" s="5"/>
      <c r="C104" s="5"/>
    </row>
    <row r="105" spans="2:3" ht="12.75">
      <c r="B105" s="6"/>
      <c r="C105" s="5"/>
    </row>
    <row r="106" spans="2:3" ht="12.75">
      <c r="B106" s="6"/>
      <c r="C106" s="5"/>
    </row>
    <row r="107" spans="2:4" ht="12.75">
      <c r="B107" s="6"/>
      <c r="C107" s="5"/>
      <c r="D107" s="1"/>
    </row>
    <row r="108" spans="2:6" ht="12.75">
      <c r="B108" s="6"/>
      <c r="C108" s="5"/>
      <c r="E108" s="7"/>
      <c r="F108" s="7"/>
    </row>
    <row r="109" spans="2:6" ht="12.75">
      <c r="B109" s="6"/>
      <c r="C109" s="5"/>
      <c r="E109" s="8"/>
      <c r="F109" s="8"/>
    </row>
    <row r="110" spans="2:6" ht="12.75">
      <c r="B110" s="6"/>
      <c r="C110" s="5"/>
      <c r="E110" s="8"/>
      <c r="F110" s="8"/>
    </row>
    <row r="111" spans="2:6" ht="12.75">
      <c r="B111" s="6"/>
      <c r="C111" s="5"/>
      <c r="E111" s="8"/>
      <c r="F111" s="8"/>
    </row>
    <row r="112" spans="2:6" ht="12.75">
      <c r="B112" s="6"/>
      <c r="C112" s="5"/>
      <c r="E112" s="8"/>
      <c r="F112" s="8"/>
    </row>
    <row r="113" spans="2:6" ht="12.75">
      <c r="B113" s="6"/>
      <c r="C113" s="5"/>
      <c r="E113" s="8"/>
      <c r="F113" s="8"/>
    </row>
    <row r="114" spans="2:6" ht="12.75">
      <c r="B114" s="6"/>
      <c r="C114" s="5"/>
      <c r="E114" s="8"/>
      <c r="F114" s="8"/>
    </row>
    <row r="115" spans="5:6" ht="12.75">
      <c r="E115" s="8"/>
      <c r="F115" s="8"/>
    </row>
    <row r="117" ht="18">
      <c r="A117" s="4"/>
    </row>
    <row r="118" spans="2:3" ht="12.75">
      <c r="B118" s="5"/>
      <c r="C118" s="5"/>
    </row>
    <row r="119" spans="2:3" ht="12.75">
      <c r="B119" s="6"/>
      <c r="C119" s="5"/>
    </row>
    <row r="120" spans="2:3" ht="12.75">
      <c r="B120" s="6"/>
      <c r="C120" s="5"/>
    </row>
    <row r="121" spans="2:4" ht="12.75">
      <c r="B121" s="6"/>
      <c r="C121" s="5"/>
      <c r="D121" s="1"/>
    </row>
    <row r="122" spans="2:6" ht="12.75">
      <c r="B122" s="6"/>
      <c r="C122" s="5"/>
      <c r="E122" s="7"/>
      <c r="F122" s="7"/>
    </row>
    <row r="123" spans="2:6" ht="12.75">
      <c r="B123" s="6"/>
      <c r="C123" s="5"/>
      <c r="E123" s="8"/>
      <c r="F123" s="8"/>
    </row>
    <row r="124" spans="2:6" ht="12.75">
      <c r="B124" s="6"/>
      <c r="C124" s="5"/>
      <c r="E124" s="8"/>
      <c r="F124" s="8"/>
    </row>
    <row r="125" spans="2:6" ht="12.75">
      <c r="B125" s="6"/>
      <c r="C125" s="5"/>
      <c r="E125" s="8"/>
      <c r="F125" s="8"/>
    </row>
    <row r="126" spans="2:6" ht="12.75">
      <c r="B126" s="6"/>
      <c r="C126" s="5"/>
      <c r="E126" s="8"/>
      <c r="F126" s="8"/>
    </row>
    <row r="127" spans="2:6" ht="12.75">
      <c r="B127" s="6"/>
      <c r="C127" s="5"/>
      <c r="E127" s="8"/>
      <c r="F127" s="8"/>
    </row>
    <row r="128" spans="2:6" ht="12.75">
      <c r="B128" s="6"/>
      <c r="C128" s="5"/>
      <c r="E128" s="8"/>
      <c r="F128" s="8"/>
    </row>
    <row r="129" spans="5:6" ht="12.75">
      <c r="E129" s="8"/>
      <c r="F129" s="8"/>
    </row>
    <row r="131" ht="18">
      <c r="A131" s="4"/>
    </row>
    <row r="132" spans="2:3" ht="12.75">
      <c r="B132" s="5"/>
      <c r="C132" s="5"/>
    </row>
    <row r="133" spans="2:3" ht="12.75">
      <c r="B133" s="6"/>
      <c r="C133" s="5"/>
    </row>
    <row r="134" spans="2:3" ht="12.75">
      <c r="B134" s="6"/>
      <c r="C134" s="5"/>
    </row>
    <row r="135" spans="2:4" ht="12.75">
      <c r="B135" s="6"/>
      <c r="C135" s="5"/>
      <c r="D135" s="1"/>
    </row>
    <row r="136" spans="2:6" ht="12.75">
      <c r="B136" s="6"/>
      <c r="C136" s="5"/>
      <c r="E136" s="7"/>
      <c r="F136" s="7"/>
    </row>
    <row r="137" spans="2:6" ht="12.75">
      <c r="B137" s="6"/>
      <c r="C137" s="5"/>
      <c r="E137" s="8"/>
      <c r="F137" s="8"/>
    </row>
    <row r="138" spans="2:6" ht="12.75">
      <c r="B138" s="6"/>
      <c r="C138" s="5"/>
      <c r="E138" s="8"/>
      <c r="F138" s="8"/>
    </row>
    <row r="139" spans="2:6" ht="12.75">
      <c r="B139" s="6"/>
      <c r="C139" s="5"/>
      <c r="E139" s="8"/>
      <c r="F139" s="8"/>
    </row>
    <row r="140" spans="2:6" ht="12.75">
      <c r="B140" s="6"/>
      <c r="C140" s="5"/>
      <c r="E140" s="8"/>
      <c r="F140" s="8"/>
    </row>
    <row r="141" spans="2:6" ht="12.75">
      <c r="B141" s="6"/>
      <c r="C141" s="5"/>
      <c r="E141" s="8"/>
      <c r="F141" s="8"/>
    </row>
    <row r="142" spans="2:6" ht="12.75">
      <c r="B142" s="6"/>
      <c r="C142" s="5"/>
      <c r="E142" s="8"/>
      <c r="F142" s="8"/>
    </row>
    <row r="143" spans="5:6" ht="12.75">
      <c r="E143" s="8"/>
      <c r="F143" s="8"/>
    </row>
    <row r="145" ht="18">
      <c r="A145" s="4"/>
    </row>
    <row r="146" spans="2:3" ht="12.75">
      <c r="B146" s="5"/>
      <c r="C146" s="5"/>
    </row>
    <row r="147" spans="2:3" ht="12.75">
      <c r="B147" s="6"/>
      <c r="C147" s="5"/>
    </row>
    <row r="148" spans="2:3" ht="12.75">
      <c r="B148" s="6"/>
      <c r="C148" s="5"/>
    </row>
    <row r="149" spans="2:4" ht="12.75">
      <c r="B149" s="6"/>
      <c r="C149" s="5"/>
      <c r="D149" s="1"/>
    </row>
    <row r="150" spans="2:6" ht="12.75">
      <c r="B150" s="6"/>
      <c r="C150" s="5"/>
      <c r="E150" s="7"/>
      <c r="F150" s="7"/>
    </row>
    <row r="151" spans="2:6" ht="12.75">
      <c r="B151" s="6"/>
      <c r="C151" s="5"/>
      <c r="E151" s="8"/>
      <c r="F151" s="8"/>
    </row>
    <row r="152" spans="2:6" ht="12.75">
      <c r="B152" s="6"/>
      <c r="C152" s="5"/>
      <c r="E152" s="8"/>
      <c r="F152" s="8"/>
    </row>
    <row r="153" spans="2:6" ht="12.75">
      <c r="B153" s="6"/>
      <c r="C153" s="5"/>
      <c r="E153" s="8"/>
      <c r="F153" s="8"/>
    </row>
    <row r="154" spans="2:6" ht="12.75">
      <c r="B154" s="6"/>
      <c r="C154" s="5"/>
      <c r="E154" s="8"/>
      <c r="F154" s="8"/>
    </row>
    <row r="155" spans="2:6" ht="12.75">
      <c r="B155" s="6"/>
      <c r="C155" s="5"/>
      <c r="E155" s="8"/>
      <c r="F155" s="8"/>
    </row>
    <row r="156" spans="2:6" ht="12.75">
      <c r="B156" s="6"/>
      <c r="C156" s="5"/>
      <c r="E156" s="8"/>
      <c r="F156" s="8"/>
    </row>
    <row r="157" spans="5:6" ht="12.75">
      <c r="E157" s="8"/>
      <c r="F157" s="8"/>
    </row>
    <row r="159" ht="18">
      <c r="A159" s="4"/>
    </row>
    <row r="160" spans="2:3" ht="12.75">
      <c r="B160" s="5"/>
      <c r="C160" s="5"/>
    </row>
    <row r="161" spans="2:3" ht="12.75">
      <c r="B161" s="6"/>
      <c r="C161" s="5"/>
    </row>
    <row r="162" spans="2:3" ht="12.75">
      <c r="B162" s="6"/>
      <c r="C162" s="5"/>
    </row>
    <row r="163" spans="2:4" ht="12.75">
      <c r="B163" s="6"/>
      <c r="C163" s="5"/>
      <c r="D163" s="1"/>
    </row>
    <row r="164" spans="2:6" ht="12.75">
      <c r="B164" s="6"/>
      <c r="C164" s="5"/>
      <c r="E164" s="7"/>
      <c r="F164" s="7"/>
    </row>
    <row r="165" spans="2:6" ht="12.75">
      <c r="B165" s="6"/>
      <c r="C165" s="5"/>
      <c r="E165" s="8"/>
      <c r="F165" s="8"/>
    </row>
    <row r="166" spans="2:6" ht="12.75">
      <c r="B166" s="6"/>
      <c r="C166" s="5"/>
      <c r="E166" s="8"/>
      <c r="F166" s="8"/>
    </row>
    <row r="167" spans="2:6" ht="12.75">
      <c r="B167" s="6"/>
      <c r="C167" s="5"/>
      <c r="E167" s="8"/>
      <c r="F167" s="8"/>
    </row>
    <row r="168" spans="2:6" ht="12.75">
      <c r="B168" s="6"/>
      <c r="C168" s="5"/>
      <c r="E168" s="8"/>
      <c r="F168" s="8"/>
    </row>
    <row r="169" spans="2:6" ht="12.75">
      <c r="B169" s="6"/>
      <c r="C169" s="5"/>
      <c r="E169" s="8"/>
      <c r="F169" s="8"/>
    </row>
    <row r="170" spans="2:6" ht="12.75">
      <c r="B170" s="6"/>
      <c r="C170" s="5"/>
      <c r="E170" s="8"/>
      <c r="F170" s="8"/>
    </row>
    <row r="171" spans="5:6" ht="12.75">
      <c r="E171" s="8"/>
      <c r="F171" s="8"/>
    </row>
    <row r="173" ht="18">
      <c r="A173" s="4"/>
    </row>
    <row r="174" spans="2:3" ht="12.75">
      <c r="B174" s="5"/>
      <c r="C174" s="5"/>
    </row>
    <row r="175" spans="2:3" ht="12.75">
      <c r="B175" s="6"/>
      <c r="C175" s="5"/>
    </row>
    <row r="176" spans="2:3" ht="12.75">
      <c r="B176" s="6"/>
      <c r="C176" s="5"/>
    </row>
    <row r="177" spans="2:4" ht="12.75">
      <c r="B177" s="6"/>
      <c r="C177" s="5"/>
      <c r="D177" s="1"/>
    </row>
    <row r="178" spans="2:6" ht="12.75">
      <c r="B178" s="6"/>
      <c r="C178" s="5"/>
      <c r="E178" s="7"/>
      <c r="F178" s="7"/>
    </row>
    <row r="179" spans="2:6" ht="12.75">
      <c r="B179" s="6"/>
      <c r="C179" s="5"/>
      <c r="E179" s="8"/>
      <c r="F179" s="8"/>
    </row>
    <row r="180" spans="2:6" ht="12.75">
      <c r="B180" s="6"/>
      <c r="C180" s="5"/>
      <c r="E180" s="8"/>
      <c r="F180" s="8"/>
    </row>
    <row r="181" spans="2:6" ht="12.75">
      <c r="B181" s="6"/>
      <c r="C181" s="5"/>
      <c r="E181" s="8"/>
      <c r="F181" s="8"/>
    </row>
    <row r="182" spans="2:6" ht="12.75">
      <c r="B182" s="6"/>
      <c r="C182" s="5"/>
      <c r="E182" s="8"/>
      <c r="F182" s="8"/>
    </row>
    <row r="183" spans="2:6" ht="12.75">
      <c r="B183" s="6"/>
      <c r="C183" s="5"/>
      <c r="E183" s="8"/>
      <c r="F183" s="8"/>
    </row>
    <row r="184" spans="2:6" ht="12.75">
      <c r="B184" s="6"/>
      <c r="C184" s="5"/>
      <c r="E184" s="8"/>
      <c r="F184" s="8"/>
    </row>
    <row r="185" spans="5:6" ht="12.75">
      <c r="E185" s="8"/>
      <c r="F185" s="8"/>
    </row>
    <row r="187" ht="18">
      <c r="A187" s="4"/>
    </row>
    <row r="188" spans="2:3" ht="12.75">
      <c r="B188" s="5"/>
      <c r="C188" s="5"/>
    </row>
    <row r="189" spans="2:3" ht="12.75">
      <c r="B189" s="6"/>
      <c r="C189" s="5"/>
    </row>
    <row r="190" spans="2:3" ht="12.75">
      <c r="B190" s="6"/>
      <c r="C190" s="5"/>
    </row>
    <row r="191" spans="2:4" ht="12.75">
      <c r="B191" s="6"/>
      <c r="C191" s="5"/>
      <c r="D191" s="1"/>
    </row>
    <row r="192" spans="2:6" ht="12.75">
      <c r="B192" s="6"/>
      <c r="C192" s="5"/>
      <c r="E192" s="7"/>
      <c r="F192" s="7"/>
    </row>
    <row r="193" spans="2:6" ht="12.75">
      <c r="B193" s="6"/>
      <c r="C193" s="5"/>
      <c r="E193" s="8"/>
      <c r="F193" s="8"/>
    </row>
    <row r="194" spans="2:6" ht="12.75">
      <c r="B194" s="6"/>
      <c r="C194" s="5"/>
      <c r="E194" s="8"/>
      <c r="F194" s="8"/>
    </row>
    <row r="195" spans="2:6" ht="12.75">
      <c r="B195" s="6"/>
      <c r="C195" s="5"/>
      <c r="E195" s="8"/>
      <c r="F195" s="8"/>
    </row>
    <row r="196" spans="2:6" ht="12.75">
      <c r="B196" s="6"/>
      <c r="C196" s="5"/>
      <c r="E196" s="8"/>
      <c r="F196" s="8"/>
    </row>
    <row r="197" spans="2:6" ht="12.75">
      <c r="B197" s="6"/>
      <c r="C197" s="5"/>
      <c r="E197" s="8"/>
      <c r="F197" s="8"/>
    </row>
    <row r="198" spans="2:6" ht="12.75">
      <c r="B198" s="6"/>
      <c r="C198" s="5"/>
      <c r="E198" s="8"/>
      <c r="F198" s="8"/>
    </row>
    <row r="199" spans="5:6" ht="12.75">
      <c r="E199" s="8"/>
      <c r="F199" s="8"/>
    </row>
    <row r="205" ht="12.75">
      <c r="D205" s="1"/>
    </row>
    <row r="206" spans="5:6" ht="12.75">
      <c r="E206" s="7"/>
      <c r="F206" s="7"/>
    </row>
    <row r="207" spans="5:6" ht="12.75">
      <c r="E207" s="8"/>
      <c r="F207" s="8"/>
    </row>
    <row r="208" spans="5:6" ht="12.75">
      <c r="E208" s="8"/>
      <c r="F208" s="8"/>
    </row>
    <row r="209" spans="5:6" ht="12.75">
      <c r="E209" s="8"/>
      <c r="F209" s="8"/>
    </row>
    <row r="210" spans="5:6" ht="12.75">
      <c r="E210" s="8"/>
      <c r="F210" s="8"/>
    </row>
    <row r="211" spans="5:6" ht="12.75">
      <c r="E211" s="8"/>
      <c r="F211" s="8"/>
    </row>
    <row r="212" spans="5:6" ht="12.75">
      <c r="E212" s="8"/>
      <c r="F212" s="8"/>
    </row>
    <row r="213" spans="5:6" ht="12.75">
      <c r="E213" s="8"/>
      <c r="F213" s="8"/>
    </row>
    <row r="216" ht="15.75">
      <c r="H216" s="9"/>
    </row>
    <row r="217" ht="12.75">
      <c r="I217" s="10"/>
    </row>
    <row r="220" ht="12.75">
      <c r="I220" s="5"/>
    </row>
    <row r="221" ht="12.75">
      <c r="I221" s="5"/>
    </row>
    <row r="228" ht="15.75">
      <c r="H228" s="9"/>
    </row>
    <row r="229" ht="12.75">
      <c r="I229" s="10"/>
    </row>
    <row r="230" ht="12.75">
      <c r="I230" s="5"/>
    </row>
    <row r="231" ht="12.75">
      <c r="I231" s="5"/>
    </row>
    <row r="232" ht="12.75">
      <c r="I232" s="5"/>
    </row>
    <row r="233" ht="12.75">
      <c r="I233" s="5"/>
    </row>
    <row r="236" spans="9:10" ht="12.75">
      <c r="I236" s="5"/>
      <c r="J236" s="5"/>
    </row>
    <row r="237" spans="9:10" ht="12.75">
      <c r="I237" s="5"/>
      <c r="J237" s="5"/>
    </row>
    <row r="238" spans="9:10" ht="12.75">
      <c r="I238" s="5"/>
      <c r="J238" s="5"/>
    </row>
    <row r="255" spans="10:14" ht="12.75">
      <c r="J255" s="6"/>
      <c r="K255" s="5"/>
      <c r="M255" s="8"/>
      <c r="N255" s="8"/>
    </row>
    <row r="256" spans="10:14" ht="12.75">
      <c r="J256" s="6"/>
      <c r="K256" s="5"/>
      <c r="M256" s="8"/>
      <c r="N256" s="8"/>
    </row>
    <row r="257" spans="10:14" ht="12.75">
      <c r="J257" s="6"/>
      <c r="K257" s="5"/>
      <c r="M257" s="8"/>
      <c r="N257" s="8"/>
    </row>
    <row r="258" spans="10:14" ht="12.75">
      <c r="J258" s="6"/>
      <c r="K258" s="5"/>
      <c r="M258" s="8"/>
      <c r="N258" s="8"/>
    </row>
    <row r="259" spans="10:14" ht="12.75">
      <c r="J259" s="6"/>
      <c r="K259" s="5"/>
      <c r="M259" s="8"/>
      <c r="N259" s="8"/>
    </row>
    <row r="260" spans="10:14" ht="12.75">
      <c r="J260" s="6"/>
      <c r="K260" s="5"/>
      <c r="M260" s="8"/>
      <c r="N260" s="8"/>
    </row>
    <row r="261" spans="10:14" ht="12.75">
      <c r="J261" s="6"/>
      <c r="K261" s="5"/>
      <c r="M261" s="8"/>
      <c r="N261" s="8"/>
    </row>
    <row r="264" ht="18">
      <c r="I264" s="4"/>
    </row>
    <row r="265" spans="10:11" ht="12.75">
      <c r="J265" s="5"/>
      <c r="K265" s="5"/>
    </row>
    <row r="266" spans="10:11" ht="12.75">
      <c r="J266" s="6"/>
      <c r="K266" s="5"/>
    </row>
    <row r="267" spans="10:12" ht="12.75">
      <c r="J267" s="6"/>
      <c r="K267" s="5"/>
      <c r="L267" s="1"/>
    </row>
    <row r="268" spans="10:14" ht="12.75">
      <c r="J268" s="6"/>
      <c r="K268" s="5"/>
      <c r="M268" s="7"/>
      <c r="N268" s="7"/>
    </row>
    <row r="269" spans="10:14" ht="12.75">
      <c r="J269" s="6"/>
      <c r="K269" s="5"/>
      <c r="M269" s="8"/>
      <c r="N269" s="8"/>
    </row>
    <row r="270" spans="10:14" ht="12.75">
      <c r="J270" s="6"/>
      <c r="K270" s="5"/>
      <c r="M270" s="8"/>
      <c r="N270" s="8"/>
    </row>
    <row r="271" spans="10:14" ht="12.75">
      <c r="J271" s="6"/>
      <c r="K271" s="5"/>
      <c r="M271" s="8"/>
      <c r="N271" s="8"/>
    </row>
    <row r="272" spans="10:14" ht="12.75">
      <c r="J272" s="6"/>
      <c r="K272" s="5"/>
      <c r="M272" s="8"/>
      <c r="N272" s="8"/>
    </row>
    <row r="273" spans="10:14" ht="12.75">
      <c r="J273" s="6"/>
      <c r="K273" s="5"/>
      <c r="M273" s="8"/>
      <c r="N273" s="8"/>
    </row>
    <row r="274" spans="10:14" ht="12.75">
      <c r="J274" s="6"/>
      <c r="K274" s="5"/>
      <c r="M274" s="8"/>
      <c r="N274" s="8"/>
    </row>
    <row r="275" spans="10:14" ht="12.75">
      <c r="J275" s="6"/>
      <c r="K275" s="5"/>
      <c r="M275" s="8"/>
      <c r="N275" s="8"/>
    </row>
  </sheetData>
  <sheetProtection/>
  <dataValidations count="1">
    <dataValidation type="list" allowBlank="1" showInputMessage="1" showErrorMessage="1" sqref="B16">
      <formula1>"10, 5, 1, 0.5, 0.1, 0.05, 0.01"</formula1>
    </dataValidation>
  </dataValidations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&amp;L&amp;8&amp;D  &amp;T&amp;R&amp;8&amp;F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Campden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Campden</dc:creator>
  <cp:keywords/>
  <dc:description/>
  <cp:lastModifiedBy>Garry Rudd</cp:lastModifiedBy>
  <cp:lastPrinted>2004-03-10T11:10:45Z</cp:lastPrinted>
  <dcterms:created xsi:type="dcterms:W3CDTF">2004-01-13T16:52:46Z</dcterms:created>
  <dcterms:modified xsi:type="dcterms:W3CDTF">2017-07-17T14:42:43Z</dcterms:modified>
  <cp:category/>
  <cp:version/>
  <cp:contentType/>
  <cp:contentStatus/>
</cp:coreProperties>
</file>